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320" windowHeight="12525" activeTab="2"/>
  </bookViews>
  <sheets>
    <sheet name="Яуш" sheetId="1" r:id="rId1"/>
    <sheet name="Яуш (2)" sheetId="2" r:id="rId2"/>
    <sheet name="Яуш (3)" sheetId="3" r:id="rId3"/>
  </sheets>
  <calcPr calcId="144525"/>
</workbook>
</file>

<file path=xl/calcChain.xml><?xml version="1.0" encoding="utf-8"?>
<calcChain xmlns="http://schemas.openxmlformats.org/spreadsheetml/2006/main">
  <c r="D39" i="3" l="1"/>
  <c r="G39" i="3" s="1"/>
  <c r="D40" i="3"/>
  <c r="D41" i="3"/>
  <c r="D42" i="3"/>
  <c r="G42" i="3" s="1"/>
  <c r="D43" i="3"/>
  <c r="G43" i="3" s="1"/>
  <c r="D44" i="3"/>
  <c r="G44" i="3" s="1"/>
  <c r="D45" i="3"/>
  <c r="D46" i="3"/>
  <c r="G46" i="3" s="1"/>
  <c r="D47" i="3"/>
  <c r="G47" i="3" s="1"/>
  <c r="D48" i="3"/>
  <c r="D49" i="3"/>
  <c r="D50" i="3"/>
  <c r="D51" i="3"/>
  <c r="G51" i="3" s="1"/>
  <c r="D52" i="3"/>
  <c r="D53" i="3"/>
  <c r="D54" i="3"/>
  <c r="G54" i="3" s="1"/>
  <c r="D38" i="3"/>
  <c r="F38" i="3" s="1"/>
  <c r="E10" i="3"/>
  <c r="E11" i="3"/>
  <c r="E12" i="3"/>
  <c r="E13" i="3"/>
  <c r="E14" i="3"/>
  <c r="E15" i="3"/>
  <c r="G15" i="3" s="1"/>
  <c r="E16" i="3"/>
  <c r="E17" i="3"/>
  <c r="H17" i="3" s="1"/>
  <c r="E18" i="3"/>
  <c r="G18" i="3" s="1"/>
  <c r="E19" i="3"/>
  <c r="E20" i="3"/>
  <c r="E21" i="3"/>
  <c r="E22" i="3"/>
  <c r="E23" i="3"/>
  <c r="H23" i="3" s="1"/>
  <c r="E24" i="3"/>
  <c r="E25" i="3"/>
  <c r="H25" i="3" s="1"/>
  <c r="E26" i="3"/>
  <c r="H26" i="3" s="1"/>
  <c r="E27" i="3"/>
  <c r="E28" i="3"/>
  <c r="E29" i="3"/>
  <c r="H29" i="3" s="1"/>
  <c r="E30" i="3"/>
  <c r="H30" i="3" s="1"/>
  <c r="E31" i="3"/>
  <c r="H31" i="3" s="1"/>
  <c r="E32" i="3"/>
  <c r="E34" i="3"/>
  <c r="G34" i="3" s="1"/>
  <c r="E35" i="3"/>
  <c r="G35" i="3" s="1"/>
  <c r="E9" i="3"/>
  <c r="G9" i="3" s="1"/>
  <c r="E56" i="3"/>
  <c r="E55" i="3"/>
  <c r="C55" i="3"/>
  <c r="C56" i="3" s="1"/>
  <c r="G53" i="3"/>
  <c r="G52" i="3"/>
  <c r="G50" i="3"/>
  <c r="F50" i="3"/>
  <c r="G49" i="3"/>
  <c r="F49" i="3"/>
  <c r="F48" i="3"/>
  <c r="G48" i="3"/>
  <c r="F46" i="3"/>
  <c r="D55" i="3"/>
  <c r="G45" i="3"/>
  <c r="G41" i="3"/>
  <c r="F41" i="3"/>
  <c r="G40" i="3"/>
  <c r="F40" i="3"/>
  <c r="G38" i="3"/>
  <c r="H35" i="3"/>
  <c r="H34" i="3"/>
  <c r="F33" i="3"/>
  <c r="D33" i="3"/>
  <c r="E33" i="3" s="1"/>
  <c r="G32" i="3"/>
  <c r="H32" i="3"/>
  <c r="G29" i="3"/>
  <c r="H28" i="3"/>
  <c r="H27" i="3"/>
  <c r="G26" i="3"/>
  <c r="H24" i="3"/>
  <c r="G24" i="3"/>
  <c r="G23" i="3"/>
  <c r="G22" i="3"/>
  <c r="H21" i="3"/>
  <c r="G20" i="3"/>
  <c r="H20" i="3"/>
  <c r="G19" i="3"/>
  <c r="H18" i="3"/>
  <c r="G17" i="3"/>
  <c r="G16" i="3"/>
  <c r="H16" i="3"/>
  <c r="H14" i="3"/>
  <c r="H13" i="3"/>
  <c r="H12" i="3"/>
  <c r="G12" i="3"/>
  <c r="H11" i="3"/>
  <c r="G10" i="3"/>
  <c r="D39" i="2"/>
  <c r="G39" i="2" s="1"/>
  <c r="D40" i="2"/>
  <c r="D41" i="2"/>
  <c r="D42" i="2"/>
  <c r="D43" i="2"/>
  <c r="F43" i="2" s="1"/>
  <c r="D44" i="2"/>
  <c r="D45" i="2"/>
  <c r="D46" i="2"/>
  <c r="G46" i="2" s="1"/>
  <c r="D47" i="2"/>
  <c r="G47" i="2" s="1"/>
  <c r="D48" i="2"/>
  <c r="D49" i="2"/>
  <c r="D50" i="2"/>
  <c r="D51" i="2"/>
  <c r="G51" i="2" s="1"/>
  <c r="D52" i="2"/>
  <c r="D53" i="2"/>
  <c r="D54" i="2"/>
  <c r="D38" i="2"/>
  <c r="E10" i="2"/>
  <c r="E11" i="2"/>
  <c r="H11" i="2" s="1"/>
  <c r="E12" i="2"/>
  <c r="E13" i="2"/>
  <c r="H13" i="2" s="1"/>
  <c r="E14" i="2"/>
  <c r="E15" i="2"/>
  <c r="H15" i="2" s="1"/>
  <c r="E16" i="2"/>
  <c r="G16" i="2" s="1"/>
  <c r="E17" i="2"/>
  <c r="E18" i="2"/>
  <c r="E19" i="2"/>
  <c r="H19" i="2" s="1"/>
  <c r="E20" i="2"/>
  <c r="E21" i="2"/>
  <c r="H21" i="2" s="1"/>
  <c r="E22" i="2"/>
  <c r="E23" i="2"/>
  <c r="H23" i="2" s="1"/>
  <c r="E24" i="2"/>
  <c r="G24" i="2" s="1"/>
  <c r="E25" i="2"/>
  <c r="E26" i="2"/>
  <c r="E27" i="2"/>
  <c r="H27" i="2" s="1"/>
  <c r="E28" i="2"/>
  <c r="E29" i="2"/>
  <c r="G29" i="2" s="1"/>
  <c r="E30" i="2"/>
  <c r="E31" i="2"/>
  <c r="H31" i="2" s="1"/>
  <c r="E32" i="2"/>
  <c r="G32" i="2" s="1"/>
  <c r="E34" i="2"/>
  <c r="E35" i="2"/>
  <c r="G35" i="2" s="1"/>
  <c r="E9" i="2"/>
  <c r="E55" i="2"/>
  <c r="E56" i="2" s="1"/>
  <c r="C55" i="2"/>
  <c r="C56" i="2" s="1"/>
  <c r="G54" i="2"/>
  <c r="G53" i="2"/>
  <c r="G52" i="2"/>
  <c r="G50" i="2"/>
  <c r="F50" i="2"/>
  <c r="G49" i="2"/>
  <c r="F49" i="2"/>
  <c r="F48" i="2"/>
  <c r="G48" i="2"/>
  <c r="F46" i="2"/>
  <c r="G45" i="2"/>
  <c r="G44" i="2"/>
  <c r="G43" i="2"/>
  <c r="G42" i="2"/>
  <c r="G41" i="2"/>
  <c r="F41" i="2"/>
  <c r="G40" i="2"/>
  <c r="F40" i="2"/>
  <c r="G38" i="2"/>
  <c r="H35" i="2"/>
  <c r="G34" i="2"/>
  <c r="H34" i="2"/>
  <c r="F33" i="2"/>
  <c r="D33" i="2"/>
  <c r="E33" i="2" s="1"/>
  <c r="H32" i="2"/>
  <c r="H30" i="2"/>
  <c r="H29" i="2"/>
  <c r="H28" i="2"/>
  <c r="G26" i="2"/>
  <c r="H26" i="2"/>
  <c r="H25" i="2"/>
  <c r="G23" i="2"/>
  <c r="H22" i="2"/>
  <c r="G20" i="2"/>
  <c r="H20" i="2"/>
  <c r="H18" i="2"/>
  <c r="G18" i="2"/>
  <c r="H17" i="2"/>
  <c r="G17" i="2"/>
  <c r="H16" i="2"/>
  <c r="H14" i="2"/>
  <c r="H12" i="2"/>
  <c r="G12" i="2"/>
  <c r="H10" i="2"/>
  <c r="H9" i="2"/>
  <c r="G9" i="2"/>
  <c r="E10" i="1"/>
  <c r="E11" i="1"/>
  <c r="H11" i="1" s="1"/>
  <c r="E12" i="1"/>
  <c r="E13" i="1"/>
  <c r="E14" i="1"/>
  <c r="E15" i="1"/>
  <c r="G15" i="1" s="1"/>
  <c r="E16" i="1"/>
  <c r="E17" i="1"/>
  <c r="E18" i="1"/>
  <c r="G18" i="1" s="1"/>
  <c r="E19" i="1"/>
  <c r="E20" i="1"/>
  <c r="E21" i="1"/>
  <c r="E22" i="1"/>
  <c r="E23" i="1"/>
  <c r="H23" i="1" s="1"/>
  <c r="E24" i="1"/>
  <c r="E25" i="1"/>
  <c r="E26" i="1"/>
  <c r="G26" i="1" s="1"/>
  <c r="E27" i="1"/>
  <c r="E28" i="1"/>
  <c r="E29" i="1"/>
  <c r="E30" i="1"/>
  <c r="H30" i="1" s="1"/>
  <c r="E31" i="1"/>
  <c r="E32" i="1"/>
  <c r="E34" i="1"/>
  <c r="E35" i="1"/>
  <c r="G35" i="1" s="1"/>
  <c r="E9" i="1"/>
  <c r="H22" i="1"/>
  <c r="H21" i="1"/>
  <c r="G17" i="1"/>
  <c r="D39" i="1"/>
  <c r="D40" i="1"/>
  <c r="D41" i="1"/>
  <c r="D42" i="1"/>
  <c r="G42" i="1" s="1"/>
  <c r="D43" i="1"/>
  <c r="G43" i="1" s="1"/>
  <c r="D44" i="1"/>
  <c r="G44" i="1" s="1"/>
  <c r="D45" i="1"/>
  <c r="G45" i="1" s="1"/>
  <c r="D46" i="1"/>
  <c r="F46" i="1" s="1"/>
  <c r="D47" i="1"/>
  <c r="D48" i="1"/>
  <c r="G48" i="1" s="1"/>
  <c r="D49" i="1"/>
  <c r="F49" i="1" s="1"/>
  <c r="D50" i="1"/>
  <c r="F50" i="1" s="1"/>
  <c r="D51" i="1"/>
  <c r="G51" i="1" s="1"/>
  <c r="D52" i="1"/>
  <c r="D53" i="1"/>
  <c r="D54" i="1"/>
  <c r="G54" i="1" s="1"/>
  <c r="D38" i="1"/>
  <c r="G52" i="1"/>
  <c r="G53" i="1"/>
  <c r="E55" i="1"/>
  <c r="E56" i="1" s="1"/>
  <c r="C55" i="1"/>
  <c r="C56" i="1" s="1"/>
  <c r="F48" i="1"/>
  <c r="G47" i="1"/>
  <c r="F43" i="1"/>
  <c r="F41" i="1"/>
  <c r="F40" i="1"/>
  <c r="G39" i="1"/>
  <c r="G34" i="1"/>
  <c r="F33" i="1"/>
  <c r="D33" i="1"/>
  <c r="E33" i="1" s="1"/>
  <c r="H32" i="1"/>
  <c r="H31" i="1"/>
  <c r="G29" i="1"/>
  <c r="H28" i="1"/>
  <c r="H27" i="1"/>
  <c r="H25" i="1"/>
  <c r="G24" i="1"/>
  <c r="G20" i="1"/>
  <c r="H19" i="1"/>
  <c r="G16" i="1"/>
  <c r="H14" i="1"/>
  <c r="H13" i="1"/>
  <c r="H12" i="1"/>
  <c r="G10" i="1"/>
  <c r="H9" i="1"/>
  <c r="G33" i="2" l="1"/>
  <c r="H33" i="3"/>
  <c r="D56" i="3"/>
  <c r="F56" i="3" s="1"/>
  <c r="G33" i="3"/>
  <c r="H9" i="3"/>
  <c r="F55" i="3"/>
  <c r="G55" i="3"/>
  <c r="H10" i="3"/>
  <c r="H15" i="3"/>
  <c r="H19" i="3"/>
  <c r="H22" i="3"/>
  <c r="G28" i="3"/>
  <c r="G31" i="3"/>
  <c r="F42" i="3"/>
  <c r="H33" i="2"/>
  <c r="H24" i="2"/>
  <c r="G10" i="2"/>
  <c r="G15" i="2"/>
  <c r="G19" i="2"/>
  <c r="G22" i="2"/>
  <c r="G28" i="2"/>
  <c r="G31" i="2"/>
  <c r="F42" i="2"/>
  <c r="D55" i="2"/>
  <c r="F38" i="2"/>
  <c r="G23" i="1"/>
  <c r="H17" i="1"/>
  <c r="H26" i="1"/>
  <c r="G32" i="1"/>
  <c r="H20" i="1"/>
  <c r="G28" i="1"/>
  <c r="G22" i="1"/>
  <c r="H15" i="1"/>
  <c r="H10" i="1"/>
  <c r="H29" i="1"/>
  <c r="G12" i="1"/>
  <c r="H16" i="1"/>
  <c r="G19" i="1"/>
  <c r="G31" i="1"/>
  <c r="G9" i="1"/>
  <c r="H34" i="1"/>
  <c r="F42" i="1"/>
  <c r="H33" i="1"/>
  <c r="G33" i="1"/>
  <c r="H24" i="1"/>
  <c r="H35" i="1"/>
  <c r="G40" i="1"/>
  <c r="G46" i="1"/>
  <c r="G49" i="1"/>
  <c r="D55" i="1"/>
  <c r="D56" i="1" s="1"/>
  <c r="H18" i="1"/>
  <c r="G38" i="1"/>
  <c r="G41" i="1"/>
  <c r="G50" i="1"/>
  <c r="F38" i="1"/>
  <c r="G56" i="3" l="1"/>
  <c r="F55" i="2"/>
  <c r="G55" i="2"/>
  <c r="D56" i="2"/>
  <c r="G55" i="1"/>
  <c r="F56" i="1"/>
  <c r="G56" i="1"/>
  <c r="F55" i="1"/>
  <c r="F56" i="2" l="1"/>
  <c r="G56" i="2"/>
</calcChain>
</file>

<file path=xl/sharedStrings.xml><?xml version="1.0" encoding="utf-8"?>
<sst xmlns="http://schemas.openxmlformats.org/spreadsheetml/2006/main" count="225" uniqueCount="79">
  <si>
    <t xml:space="preserve">                      И с п о л н е н и е </t>
  </si>
  <si>
    <r>
      <t>бюджета Администрация сельского поселения Верхнеяушевский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</si>
  <si>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</si>
  <si>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</si>
  <si>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</si>
  <si>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</si>
  <si>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</si>
  <si>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</si>
  <si>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</si>
  <si>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</si>
  <si>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</si>
  <si>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</si>
  <si>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</si>
  <si>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</si>
  <si>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</si>
  <si>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возмещ</t>
  </si>
  <si>
    <t>223.8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</si>
  <si>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</si>
  <si>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</si>
  <si>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</si>
  <si>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</si>
  <si>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</si>
  <si>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</si>
  <si>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</si>
  <si>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</si>
  <si>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</si>
  <si>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</si>
  <si>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</si>
  <si>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</si>
  <si>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</si>
  <si>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</si>
  <si>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</si>
  <si>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</si>
  <si>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</si>
  <si>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</si>
  <si>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</si>
  <si>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</si>
  <si>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</si>
  <si>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</si>
  <si>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</si>
  <si>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</si>
  <si>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</si>
  <si>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</si>
  <si>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</si>
  <si>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</si>
  <si>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</si>
  <si>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</si>
  <si>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</si>
  <si>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</si>
  <si>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</si>
  <si>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</si>
  <si>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</si>
  <si>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</si>
  <si>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</si>
  <si>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</si>
  <si>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</si>
  <si>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</si>
  <si>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</si>
  <si>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</si>
  <si>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</si>
  <si>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</si>
  <si>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</si>
  <si>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</si>
  <si>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</si>
  <si>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</si>
  <si>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по состоянию на 01 февраля 2020 года.</t>
  </si>
  <si>
    <t xml:space="preserve">утверж за 1 месяц </t>
  </si>
  <si>
    <t xml:space="preserve">касса за 1 месяц </t>
  </si>
  <si>
    <t>утверж.за 2020г.</t>
  </si>
  <si>
    <t>утвер.на 2020г.</t>
  </si>
  <si>
    <t>Аренда земли</t>
  </si>
  <si>
    <t>Продажа имущества</t>
  </si>
  <si>
    <t xml:space="preserve">Аренда </t>
  </si>
  <si>
    <t>по состоянию на 01 марта 2020 года.</t>
  </si>
  <si>
    <t>утверж за 2 мес</t>
  </si>
  <si>
    <t>касса</t>
  </si>
  <si>
    <t>по состоянию на 01 апреля 2020 года.</t>
  </si>
  <si>
    <t>утверж за 3 мес</t>
  </si>
  <si>
    <t>Прочие МБТ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</si>
</sst>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16" workbookViewId="0">
      <selection activeCell="F36" sqref="F36"/>
    </sheetView>
  </sheetViews>
  <sheetFormatPr defaultRowHeight="12.75" x14ac:dyDescent="0.2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67" t="s">
        <v>1</v>
      </c>
      <c r="C4" s="67"/>
      <c r="D4" s="67"/>
      <c r="E4" s="67"/>
      <c r="F4" s="67"/>
      <c r="G4" s="67"/>
      <c r="H4" s="67"/>
    </row>
    <row r="5" spans="1:14" x14ac:dyDescent="0.2">
      <c r="B5" s="67" t="s">
        <v>2</v>
      </c>
      <c r="C5" s="67"/>
      <c r="D5" s="67"/>
      <c r="E5" s="67"/>
      <c r="F5" s="67"/>
    </row>
    <row r="6" spans="1:14" x14ac:dyDescent="0.2">
      <c r="C6" s="68" t="s">
        <v>65</v>
      </c>
      <c r="D6" s="68"/>
      <c r="E6" s="68"/>
      <c r="F6" s="68"/>
    </row>
    <row r="7" spans="1:14" x14ac:dyDescent="0.2">
      <c r="A7" s="2"/>
      <c r="B7" s="2"/>
    </row>
    <row r="8" spans="1:14" ht="45.75" customHeight="1" x14ac:dyDescent="0.2">
      <c r="A8" s="69" t="s">
        <v>3</v>
      </c>
      <c r="B8" s="70"/>
      <c r="C8" s="3" t="s">
        <v>4</v>
      </c>
      <c r="D8" s="4" t="s">
        <v>68</v>
      </c>
      <c r="E8" s="4" t="s">
        <v>66</v>
      </c>
      <c r="F8" s="4" t="s">
        <v>67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776500</v>
      </c>
      <c r="E9" s="9">
        <f>SUM(D9/12*1)</f>
        <v>64708.333333333336</v>
      </c>
      <c r="F9" s="9">
        <v>58467</v>
      </c>
      <c r="G9" s="10">
        <f>F9/E9*100</f>
        <v>90.354668383773344</v>
      </c>
      <c r="H9" s="11">
        <f t="shared" ref="H9:H35" si="0">E9-F9</f>
        <v>6241.3333333333358</v>
      </c>
    </row>
    <row r="10" spans="1:14" x14ac:dyDescent="0.2">
      <c r="A10" s="12" t="s">
        <v>8</v>
      </c>
      <c r="B10" s="13"/>
      <c r="C10" s="8">
        <v>213</v>
      </c>
      <c r="D10" s="9">
        <v>233800</v>
      </c>
      <c r="E10" s="9">
        <f t="shared" ref="E10:E35" si="1">SUM(D10/12*1)</f>
        <v>19483.333333333332</v>
      </c>
      <c r="F10" s="9">
        <v>0</v>
      </c>
      <c r="G10" s="10">
        <f>F10/E10*100</f>
        <v>0</v>
      </c>
      <c r="H10" s="11">
        <f t="shared" si="0"/>
        <v>19483.333333333332</v>
      </c>
    </row>
    <row r="11" spans="1:14" x14ac:dyDescent="0.2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40800</v>
      </c>
      <c r="E12" s="9">
        <f t="shared" si="1"/>
        <v>3400</v>
      </c>
      <c r="F12" s="17">
        <v>0</v>
      </c>
      <c r="G12" s="10">
        <f>F12/E12*100</f>
        <v>0</v>
      </c>
      <c r="H12" s="11">
        <f t="shared" si="0"/>
        <v>3400</v>
      </c>
    </row>
    <row r="13" spans="1:14" x14ac:dyDescent="0.2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>
        <v>0</v>
      </c>
      <c r="G14" s="20"/>
      <c r="H14" s="11">
        <f>E14-F14</f>
        <v>175</v>
      </c>
    </row>
    <row r="15" spans="1:14" x14ac:dyDescent="0.2">
      <c r="A15" s="14" t="s">
        <v>17</v>
      </c>
      <c r="B15" s="15"/>
      <c r="C15" s="19" t="s">
        <v>18</v>
      </c>
      <c r="D15" s="9">
        <v>53300</v>
      </c>
      <c r="E15" s="9">
        <f t="shared" si="1"/>
        <v>4441.666666666667</v>
      </c>
      <c r="F15" s="9">
        <v>0</v>
      </c>
      <c r="G15" s="10">
        <f t="shared" ref="G15:G20" si="2">F15/E15*100</f>
        <v>0</v>
      </c>
      <c r="H15" s="11">
        <f t="shared" ref="H15" si="3">E15-F15</f>
        <v>4441.666666666667</v>
      </c>
    </row>
    <row r="16" spans="1:14" x14ac:dyDescent="0.2">
      <c r="A16" s="47" t="s">
        <v>15</v>
      </c>
      <c r="B16" s="48"/>
      <c r="C16" s="19" t="s">
        <v>16</v>
      </c>
      <c r="D16" s="9">
        <v>23500</v>
      </c>
      <c r="E16" s="9">
        <f t="shared" si="1"/>
        <v>1958.3333333333333</v>
      </c>
      <c r="F16" s="9">
        <v>0</v>
      </c>
      <c r="G16" s="10">
        <f t="shared" si="2"/>
        <v>0</v>
      </c>
      <c r="H16" s="11">
        <f>E16-F16</f>
        <v>1958.3333333333333</v>
      </c>
    </row>
    <row r="17" spans="1:8" x14ac:dyDescent="0.2">
      <c r="A17" s="21" t="s">
        <v>72</v>
      </c>
      <c r="B17" s="22"/>
      <c r="C17" s="23">
        <v>224</v>
      </c>
      <c r="D17" s="24">
        <v>5000</v>
      </c>
      <c r="E17" s="9">
        <f t="shared" si="1"/>
        <v>416.66666666666669</v>
      </c>
      <c r="F17" s="24">
        <v>0</v>
      </c>
      <c r="G17" s="10">
        <f t="shared" si="2"/>
        <v>0</v>
      </c>
      <c r="H17" s="11">
        <f>E17-F17</f>
        <v>416.66666666666669</v>
      </c>
    </row>
    <row r="18" spans="1:8" x14ac:dyDescent="0.2">
      <c r="A18" s="21" t="s">
        <v>19</v>
      </c>
      <c r="B18" s="22"/>
      <c r="C18" s="23">
        <v>225</v>
      </c>
      <c r="D18" s="24">
        <v>9000</v>
      </c>
      <c r="E18" s="9">
        <f t="shared" si="1"/>
        <v>750</v>
      </c>
      <c r="F18" s="24">
        <v>0</v>
      </c>
      <c r="G18" s="10">
        <f t="shared" si="2"/>
        <v>0</v>
      </c>
      <c r="H18" s="11">
        <f>E18-F18</f>
        <v>750</v>
      </c>
    </row>
    <row r="19" spans="1:8" x14ac:dyDescent="0.2">
      <c r="A19" s="21" t="s">
        <v>20</v>
      </c>
      <c r="B19" s="22"/>
      <c r="C19" s="23">
        <v>226</v>
      </c>
      <c r="D19" s="24">
        <v>37300</v>
      </c>
      <c r="E19" s="9">
        <f t="shared" si="1"/>
        <v>3108.3333333333335</v>
      </c>
      <c r="F19" s="24">
        <v>0</v>
      </c>
      <c r="G19" s="10">
        <f t="shared" si="2"/>
        <v>0</v>
      </c>
      <c r="H19" s="11">
        <f t="shared" si="0"/>
        <v>3108.3333333333335</v>
      </c>
    </row>
    <row r="20" spans="1:8" x14ac:dyDescent="0.2">
      <c r="A20" s="21" t="s">
        <v>21</v>
      </c>
      <c r="B20" s="22"/>
      <c r="C20" s="18">
        <v>227</v>
      </c>
      <c r="D20" s="9">
        <v>5000</v>
      </c>
      <c r="E20" s="9">
        <f t="shared" si="1"/>
        <v>416.66666666666669</v>
      </c>
      <c r="F20" s="9"/>
      <c r="G20" s="10">
        <f t="shared" si="2"/>
        <v>0</v>
      </c>
      <c r="H20" s="11">
        <f t="shared" si="0"/>
        <v>416.66666666666669</v>
      </c>
    </row>
    <row r="21" spans="1:8" x14ac:dyDescent="0.2">
      <c r="A21" s="49" t="s">
        <v>23</v>
      </c>
      <c r="B21" s="50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ref="H21:H23" si="4">E21-F21</f>
        <v>0</v>
      </c>
    </row>
    <row r="22" spans="1:8" ht="12" customHeight="1" x14ac:dyDescent="0.2">
      <c r="A22" s="71" t="s">
        <v>24</v>
      </c>
      <c r="B22" s="72"/>
      <c r="C22" s="25" t="s">
        <v>25</v>
      </c>
      <c r="D22" s="26">
        <v>68300</v>
      </c>
      <c r="E22" s="9">
        <f t="shared" si="1"/>
        <v>5691.666666666667</v>
      </c>
      <c r="F22" s="26">
        <v>0</v>
      </c>
      <c r="G22" s="10">
        <f>SUM(F22/E22*100)</f>
        <v>0</v>
      </c>
      <c r="H22" s="11">
        <f t="shared" si="4"/>
        <v>5691.666666666667</v>
      </c>
    </row>
    <row r="23" spans="1:8" x14ac:dyDescent="0.2">
      <c r="A23" s="6" t="s">
        <v>26</v>
      </c>
      <c r="B23" s="7"/>
      <c r="C23" s="25">
        <v>346</v>
      </c>
      <c r="D23" s="26">
        <v>15700</v>
      </c>
      <c r="E23" s="9">
        <f t="shared" si="1"/>
        <v>1308.3333333333333</v>
      </c>
      <c r="F23" s="26"/>
      <c r="G23" s="10">
        <f>F23/E23*100</f>
        <v>0</v>
      </c>
      <c r="H23" s="11">
        <f t="shared" si="4"/>
        <v>1308.3333333333333</v>
      </c>
    </row>
    <row r="24" spans="1:8" ht="12" customHeight="1" x14ac:dyDescent="0.2">
      <c r="A24" s="71" t="s">
        <v>22</v>
      </c>
      <c r="B24" s="72"/>
      <c r="C24" s="25">
        <v>291</v>
      </c>
      <c r="D24" s="26">
        <v>7200</v>
      </c>
      <c r="E24" s="9">
        <f t="shared" si="1"/>
        <v>600</v>
      </c>
      <c r="F24" s="26">
        <v>5505</v>
      </c>
      <c r="G24" s="10">
        <f>SUM(F24/E24*100)</f>
        <v>917.50000000000011</v>
      </c>
      <c r="H24" s="11">
        <f t="shared" si="0"/>
        <v>-4905</v>
      </c>
    </row>
    <row r="25" spans="1:8" x14ac:dyDescent="0.2">
      <c r="A25" s="21" t="s">
        <v>27</v>
      </c>
      <c r="B25" s="22"/>
      <c r="C25" s="27" t="s">
        <v>28</v>
      </c>
      <c r="D25" s="28">
        <v>500</v>
      </c>
      <c r="E25" s="9">
        <f t="shared" si="1"/>
        <v>41.666666666666664</v>
      </c>
      <c r="F25" s="28"/>
      <c r="G25" s="10"/>
      <c r="H25" s="11">
        <f>E25-F25</f>
        <v>41.666666666666664</v>
      </c>
    </row>
    <row r="26" spans="1:8" x14ac:dyDescent="0.2">
      <c r="A26" s="21" t="s">
        <v>29</v>
      </c>
      <c r="B26" s="22"/>
      <c r="C26" s="27" t="s">
        <v>30</v>
      </c>
      <c r="D26" s="28">
        <v>93800</v>
      </c>
      <c r="E26" s="9">
        <f t="shared" si="1"/>
        <v>7816.666666666667</v>
      </c>
      <c r="F26" s="28">
        <v>0</v>
      </c>
      <c r="G26" s="10">
        <f>F26/E26*100</f>
        <v>0</v>
      </c>
      <c r="H26" s="11">
        <f t="shared" si="0"/>
        <v>7816.666666666667</v>
      </c>
    </row>
    <row r="27" spans="1:8" x14ac:dyDescent="0.2">
      <c r="A27" s="73" t="s">
        <v>31</v>
      </c>
      <c r="B27" s="74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">
      <c r="A28" s="12" t="s">
        <v>33</v>
      </c>
      <c r="B28" s="13"/>
      <c r="C28" s="29" t="s">
        <v>34</v>
      </c>
      <c r="D28" s="9">
        <v>6000</v>
      </c>
      <c r="E28" s="9">
        <f t="shared" si="1"/>
        <v>500</v>
      </c>
      <c r="F28" s="9"/>
      <c r="G28" s="10">
        <f>SUM(F28/E28*100)</f>
        <v>0</v>
      </c>
      <c r="H28" s="11">
        <f>E28-F28</f>
        <v>500</v>
      </c>
    </row>
    <row r="29" spans="1:8" x14ac:dyDescent="0.2">
      <c r="A29" s="12" t="s">
        <v>35</v>
      </c>
      <c r="B29" s="13"/>
      <c r="C29" s="29" t="s">
        <v>36</v>
      </c>
      <c r="D29" s="9">
        <v>156600</v>
      </c>
      <c r="E29" s="9">
        <f t="shared" si="1"/>
        <v>13050</v>
      </c>
      <c r="F29" s="9">
        <v>0</v>
      </c>
      <c r="G29" s="10">
        <f>SUM(F29/E29*100)</f>
        <v>0</v>
      </c>
      <c r="H29" s="11">
        <f>E29-F29</f>
        <v>13050</v>
      </c>
    </row>
    <row r="30" spans="1:8" x14ac:dyDescent="0.2">
      <c r="A30" s="12" t="s">
        <v>33</v>
      </c>
      <c r="B30" s="13"/>
      <c r="C30" s="29" t="s">
        <v>37</v>
      </c>
      <c r="D30" s="9">
        <v>17300</v>
      </c>
      <c r="E30" s="9">
        <f t="shared" si="1"/>
        <v>1441.6666666666667</v>
      </c>
      <c r="F30" s="9"/>
      <c r="G30" s="10"/>
      <c r="H30" s="11">
        <f>E30-F30</f>
        <v>1441.6666666666667</v>
      </c>
    </row>
    <row r="31" spans="1:8" x14ac:dyDescent="0.2">
      <c r="A31" s="12" t="s">
        <v>38</v>
      </c>
      <c r="B31" s="13"/>
      <c r="C31" s="29" t="s">
        <v>39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 x14ac:dyDescent="0.2">
      <c r="A32" s="12" t="s">
        <v>40</v>
      </c>
      <c r="B32" s="13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 x14ac:dyDescent="0.2">
      <c r="A33" s="30" t="s">
        <v>42</v>
      </c>
      <c r="B33" s="31"/>
      <c r="C33" s="23"/>
      <c r="D33" s="28">
        <f>SUM(D9:D32)</f>
        <v>2371700</v>
      </c>
      <c r="E33" s="9">
        <f t="shared" si="1"/>
        <v>197641.66666666666</v>
      </c>
      <c r="F33" s="28">
        <f>SUM(F9:F32)</f>
        <v>63972</v>
      </c>
      <c r="G33" s="10">
        <f>F33/E33*100</f>
        <v>32.367668760804484</v>
      </c>
      <c r="H33" s="11">
        <f t="shared" si="0"/>
        <v>133669.66666666666</v>
      </c>
    </row>
    <row r="34" spans="1:8" x14ac:dyDescent="0.2">
      <c r="A34" s="32" t="s">
        <v>43</v>
      </c>
      <c r="B34" s="33"/>
      <c r="C34" s="8"/>
      <c r="D34" s="34">
        <v>613100</v>
      </c>
      <c r="E34" s="9">
        <f t="shared" si="1"/>
        <v>51091.666666666664</v>
      </c>
      <c r="F34" s="34">
        <v>35887</v>
      </c>
      <c r="G34" s="10">
        <f>F34/E34*100</f>
        <v>70.240417550154959</v>
      </c>
      <c r="H34" s="11">
        <f t="shared" si="0"/>
        <v>15204.666666666664</v>
      </c>
    </row>
    <row r="35" spans="1:8" x14ac:dyDescent="0.2">
      <c r="A35" s="65" t="s">
        <v>44</v>
      </c>
      <c r="B35" s="66"/>
      <c r="C35" s="35"/>
      <c r="D35" s="36">
        <v>664400</v>
      </c>
      <c r="E35" s="9">
        <f t="shared" si="1"/>
        <v>55366.666666666664</v>
      </c>
      <c r="F35" s="36">
        <v>28085</v>
      </c>
      <c r="G35" s="10">
        <f>F35/E35*100</f>
        <v>50.725466586393743</v>
      </c>
      <c r="H35" s="37">
        <f t="shared" si="0"/>
        <v>27281.666666666664</v>
      </c>
    </row>
    <row r="37" spans="1:8" ht="27" customHeight="1" x14ac:dyDescent="0.2">
      <c r="A37" s="69" t="s">
        <v>45</v>
      </c>
      <c r="B37" s="70"/>
      <c r="C37" s="4" t="s">
        <v>69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">
      <c r="A38" s="38" t="s">
        <v>49</v>
      </c>
      <c r="B38" s="39"/>
      <c r="C38" s="28">
        <v>814700</v>
      </c>
      <c r="D38" s="34">
        <f>SUM(C38/12*1)</f>
        <v>67891.666666666672</v>
      </c>
      <c r="E38" s="28">
        <v>13842</v>
      </c>
      <c r="F38" s="28">
        <f t="shared" ref="F38:F43" si="5">SUM(E38/D38*100)</f>
        <v>20.38836381490119</v>
      </c>
      <c r="G38" s="40">
        <f>E38-D38</f>
        <v>-54049.666666666672</v>
      </c>
      <c r="H38" s="41"/>
    </row>
    <row r="39" spans="1:8" ht="12.75" customHeight="1" x14ac:dyDescent="0.2">
      <c r="A39" s="65" t="s">
        <v>50</v>
      </c>
      <c r="B39" s="66"/>
      <c r="C39" s="28">
        <v>0</v>
      </c>
      <c r="D39" s="34">
        <f t="shared" ref="D39:D54" si="6">SUM(C39/12*1)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">
      <c r="A40" s="65" t="s">
        <v>51</v>
      </c>
      <c r="B40" s="66"/>
      <c r="C40" s="28">
        <v>93800</v>
      </c>
      <c r="D40" s="34">
        <f t="shared" si="6"/>
        <v>7816.666666666667</v>
      </c>
      <c r="E40" s="28">
        <v>0</v>
      </c>
      <c r="F40" s="28">
        <f t="shared" si="5"/>
        <v>0</v>
      </c>
      <c r="G40" s="40">
        <f t="shared" ref="G40:G56" si="7">SUM(E40-D40)</f>
        <v>-7816.666666666667</v>
      </c>
      <c r="H40" s="41"/>
    </row>
    <row r="41" spans="1:8" ht="12.75" customHeight="1" x14ac:dyDescent="0.2">
      <c r="A41" s="65" t="s">
        <v>52</v>
      </c>
      <c r="B41" s="66"/>
      <c r="C41" s="28">
        <v>156600</v>
      </c>
      <c r="D41" s="34">
        <f t="shared" si="6"/>
        <v>13050</v>
      </c>
      <c r="E41" s="28">
        <v>0</v>
      </c>
      <c r="F41" s="28">
        <f t="shared" si="5"/>
        <v>0</v>
      </c>
      <c r="G41" s="40">
        <f>SUM(E41-D41)</f>
        <v>-13050</v>
      </c>
      <c r="H41" s="41"/>
    </row>
    <row r="42" spans="1:8" ht="12.75" customHeight="1" x14ac:dyDescent="0.2">
      <c r="A42" s="65" t="s">
        <v>53</v>
      </c>
      <c r="B42" s="66"/>
      <c r="C42" s="28">
        <v>700000</v>
      </c>
      <c r="D42" s="34">
        <f t="shared" si="6"/>
        <v>58333.333333333336</v>
      </c>
      <c r="E42" s="28">
        <v>0</v>
      </c>
      <c r="F42" s="28">
        <f t="shared" si="5"/>
        <v>0</v>
      </c>
      <c r="G42" s="40">
        <f t="shared" si="7"/>
        <v>-58333.333333333336</v>
      </c>
      <c r="H42" s="41"/>
    </row>
    <row r="43" spans="1:8" ht="12.75" customHeight="1" x14ac:dyDescent="0.2">
      <c r="A43" s="65" t="s">
        <v>54</v>
      </c>
      <c r="B43" s="66"/>
      <c r="C43" s="28">
        <v>0</v>
      </c>
      <c r="D43" s="34">
        <f t="shared" si="6"/>
        <v>0</v>
      </c>
      <c r="E43" s="28">
        <v>0</v>
      </c>
      <c r="F43" s="28" t="e">
        <f t="shared" si="5"/>
        <v>#DIV/0!</v>
      </c>
      <c r="G43" s="40">
        <f>SUM(E43-D43)</f>
        <v>0</v>
      </c>
      <c r="H43" s="41"/>
    </row>
    <row r="44" spans="1:8" ht="12.75" customHeight="1" x14ac:dyDescent="0.2">
      <c r="A44" s="65" t="s">
        <v>55</v>
      </c>
      <c r="B44" s="66"/>
      <c r="C44" s="28">
        <v>0</v>
      </c>
      <c r="D44" s="34">
        <f t="shared" si="6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">
      <c r="A45" s="65"/>
      <c r="B45" s="66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 x14ac:dyDescent="0.2">
      <c r="A46" s="32" t="s">
        <v>56</v>
      </c>
      <c r="B46" s="42"/>
      <c r="C46" s="34">
        <v>53100</v>
      </c>
      <c r="D46" s="34">
        <f t="shared" si="6"/>
        <v>4425</v>
      </c>
      <c r="E46" s="34">
        <v>4039</v>
      </c>
      <c r="F46" s="28">
        <f>E46/D46*100</f>
        <v>91.276836158192083</v>
      </c>
      <c r="G46" s="40">
        <f t="shared" si="7"/>
        <v>-386</v>
      </c>
      <c r="H46" s="40"/>
    </row>
    <row r="47" spans="1:8" ht="12.75" customHeight="1" x14ac:dyDescent="0.2">
      <c r="A47" s="43" t="s">
        <v>57</v>
      </c>
      <c r="B47" s="43"/>
      <c r="C47" s="34">
        <v>10000</v>
      </c>
      <c r="D47" s="34">
        <f t="shared" si="6"/>
        <v>833.33333333333337</v>
      </c>
      <c r="E47" s="34">
        <v>5101</v>
      </c>
      <c r="F47" s="28"/>
      <c r="G47" s="40">
        <f t="shared" si="7"/>
        <v>4267.666666666667</v>
      </c>
      <c r="H47" s="40"/>
    </row>
    <row r="48" spans="1:8" ht="12.75" customHeight="1" x14ac:dyDescent="0.2">
      <c r="A48" s="65" t="s">
        <v>58</v>
      </c>
      <c r="B48" s="66"/>
      <c r="C48" s="34">
        <v>23900</v>
      </c>
      <c r="D48" s="34">
        <f t="shared" si="6"/>
        <v>1991.6666666666667</v>
      </c>
      <c r="E48" s="34">
        <v>508</v>
      </c>
      <c r="F48" s="28">
        <f>E48/D48*100</f>
        <v>25.506276150627617</v>
      </c>
      <c r="G48" s="40">
        <f t="shared" si="7"/>
        <v>-1483.6666666666667</v>
      </c>
      <c r="H48" s="40"/>
    </row>
    <row r="49" spans="1:8" x14ac:dyDescent="0.2">
      <c r="A49" s="65" t="s">
        <v>59</v>
      </c>
      <c r="B49" s="66"/>
      <c r="C49" s="34">
        <v>40200</v>
      </c>
      <c r="D49" s="34">
        <f t="shared" si="6"/>
        <v>3350</v>
      </c>
      <c r="E49" s="34">
        <v>5000</v>
      </c>
      <c r="F49" s="28">
        <f>SUM(E49/D49*100)</f>
        <v>149.25373134328359</v>
      </c>
      <c r="G49" s="40">
        <f t="shared" si="7"/>
        <v>1650</v>
      </c>
      <c r="H49" s="40"/>
    </row>
    <row r="50" spans="1:8" ht="12.75" customHeight="1" x14ac:dyDescent="0.2">
      <c r="A50" s="65" t="s">
        <v>60</v>
      </c>
      <c r="B50" s="66"/>
      <c r="C50" s="34">
        <v>187300</v>
      </c>
      <c r="D50" s="34">
        <f t="shared" si="6"/>
        <v>15608.333333333334</v>
      </c>
      <c r="E50" s="34">
        <v>2527</v>
      </c>
      <c r="F50" s="28">
        <f>SUM(E50/D50*100)</f>
        <v>16.190069407367858</v>
      </c>
      <c r="G50" s="40">
        <f t="shared" si="7"/>
        <v>-13081.333333333334</v>
      </c>
      <c r="H50" s="40"/>
    </row>
    <row r="51" spans="1:8" ht="12.75" customHeight="1" x14ac:dyDescent="0.2">
      <c r="A51" s="65" t="s">
        <v>61</v>
      </c>
      <c r="B51" s="66"/>
      <c r="C51" s="34">
        <v>2100</v>
      </c>
      <c r="D51" s="34">
        <f t="shared" si="6"/>
        <v>175</v>
      </c>
      <c r="E51" s="34">
        <v>0</v>
      </c>
      <c r="F51" s="28"/>
      <c r="G51" s="40">
        <f t="shared" si="7"/>
        <v>-175</v>
      </c>
      <c r="H51" s="40"/>
    </row>
    <row r="52" spans="1:8" ht="12.75" customHeight="1" x14ac:dyDescent="0.2">
      <c r="A52" s="65" t="s">
        <v>70</v>
      </c>
      <c r="B52" s="66"/>
      <c r="C52" s="34">
        <v>20000</v>
      </c>
      <c r="D52" s="34">
        <f t="shared" si="6"/>
        <v>1666.6666666666667</v>
      </c>
      <c r="E52" s="34">
        <v>0</v>
      </c>
      <c r="F52" s="34"/>
      <c r="G52" s="40">
        <f t="shared" si="7"/>
        <v>-1666.6666666666667</v>
      </c>
      <c r="H52" s="40"/>
    </row>
    <row r="53" spans="1:8" ht="12.75" customHeight="1" x14ac:dyDescent="0.2">
      <c r="A53" s="65" t="s">
        <v>62</v>
      </c>
      <c r="B53" s="66"/>
      <c r="C53" s="34">
        <v>40000</v>
      </c>
      <c r="D53" s="34">
        <f t="shared" si="6"/>
        <v>3333.3333333333335</v>
      </c>
      <c r="E53" s="34">
        <v>0</v>
      </c>
      <c r="F53" s="34"/>
      <c r="G53" s="40">
        <f t="shared" ref="G53" si="8">SUM(E53-D53)</f>
        <v>-3333.3333333333335</v>
      </c>
      <c r="H53" s="40"/>
    </row>
    <row r="54" spans="1:8" ht="12.75" customHeight="1" x14ac:dyDescent="0.2">
      <c r="A54" s="65" t="s">
        <v>71</v>
      </c>
      <c r="B54" s="66"/>
      <c r="C54" s="34">
        <v>230000</v>
      </c>
      <c r="D54" s="34">
        <f t="shared" si="6"/>
        <v>19166.666666666668</v>
      </c>
      <c r="E54" s="34">
        <v>0</v>
      </c>
      <c r="F54" s="34"/>
      <c r="G54" s="40">
        <f t="shared" si="7"/>
        <v>-19166.666666666668</v>
      </c>
      <c r="H54" s="40"/>
    </row>
    <row r="55" spans="1:8" x14ac:dyDescent="0.2">
      <c r="A55" s="65" t="s">
        <v>63</v>
      </c>
      <c r="B55" s="66"/>
      <c r="C55" s="34">
        <f>SUM(C46:C54)</f>
        <v>606600</v>
      </c>
      <c r="D55" s="34">
        <f>SUM(D46:D54)</f>
        <v>50550</v>
      </c>
      <c r="E55" s="34">
        <f>SUM(E46:E54)</f>
        <v>17175</v>
      </c>
      <c r="F55" s="44">
        <f>SUM(E55/D55*100)</f>
        <v>33.976261127596445</v>
      </c>
      <c r="G55" s="40">
        <f t="shared" si="7"/>
        <v>-33375</v>
      </c>
      <c r="H55" s="40"/>
    </row>
    <row r="56" spans="1:8" x14ac:dyDescent="0.2">
      <c r="A56" s="45" t="s">
        <v>64</v>
      </c>
      <c r="B56" s="46"/>
      <c r="C56" s="34">
        <f>SUM(C38,C55,C40,C41,C42,C43,C39,C45,C44)</f>
        <v>2371700</v>
      </c>
      <c r="D56" s="34">
        <f>SUM(D38+D39+D40+D41+D42+D55+D43+D44+D45)</f>
        <v>197641.66666666669</v>
      </c>
      <c r="E56" s="34">
        <f>SUM(E38+E39+E40+E41+E42+E55+E43+E44+E45)</f>
        <v>31017</v>
      </c>
      <c r="F56" s="34">
        <f>E56/D56*100</f>
        <v>15.693553147531306</v>
      </c>
      <c r="G56" s="40">
        <f t="shared" si="7"/>
        <v>-166624.66666666669</v>
      </c>
      <c r="H56" s="40"/>
    </row>
    <row r="58" spans="1:8" ht="12.75" customHeight="1" x14ac:dyDescent="0.2"/>
    <row r="59" spans="1:8" x14ac:dyDescent="0.2">
      <c r="E59" s="75"/>
      <c r="F59" s="75"/>
    </row>
    <row r="60" spans="1:8" ht="12.75" customHeight="1" x14ac:dyDescent="0.2"/>
    <row r="61" spans="1:8" ht="12.75" customHeight="1" x14ac:dyDescent="0.2"/>
  </sheetData>
  <mergeCells count="25">
    <mergeCell ref="E59:F59"/>
    <mergeCell ref="A42:B42"/>
    <mergeCell ref="A43:B43"/>
    <mergeCell ref="A44:B44"/>
    <mergeCell ref="A45:B45"/>
    <mergeCell ref="A48:B48"/>
    <mergeCell ref="A49:B49"/>
    <mergeCell ref="A50:B50"/>
    <mergeCell ref="A51:B51"/>
    <mergeCell ref="A54:B54"/>
    <mergeCell ref="A55:B55"/>
    <mergeCell ref="A53:B53"/>
    <mergeCell ref="A52:B52"/>
    <mergeCell ref="A41:B41"/>
    <mergeCell ref="B4:H4"/>
    <mergeCell ref="B5:F5"/>
    <mergeCell ref="C6:F6"/>
    <mergeCell ref="A8:B8"/>
    <mergeCell ref="A24:B24"/>
    <mergeCell ref="A27:B27"/>
    <mergeCell ref="A35:B35"/>
    <mergeCell ref="A37:B37"/>
    <mergeCell ref="A39:B39"/>
    <mergeCell ref="A40:B40"/>
    <mergeCell ref="A22:B22"/>
  </mergeCells>
  <pageMargins left="0.74803149606299213" right="0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7" workbookViewId="0">
      <selection activeCell="F36" sqref="F36"/>
    </sheetView>
  </sheetViews>
  <sheetFormatPr defaultRowHeight="12.75" x14ac:dyDescent="0.2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67" t="s">
        <v>1</v>
      </c>
      <c r="C4" s="67"/>
      <c r="D4" s="67"/>
      <c r="E4" s="67"/>
      <c r="F4" s="67"/>
      <c r="G4" s="67"/>
      <c r="H4" s="67"/>
    </row>
    <row r="5" spans="1:14" x14ac:dyDescent="0.2">
      <c r="B5" s="67" t="s">
        <v>2</v>
      </c>
      <c r="C5" s="67"/>
      <c r="D5" s="67"/>
      <c r="E5" s="67"/>
      <c r="F5" s="67"/>
    </row>
    <row r="6" spans="1:14" x14ac:dyDescent="0.2">
      <c r="C6" s="68" t="s">
        <v>73</v>
      </c>
      <c r="D6" s="68"/>
      <c r="E6" s="68"/>
      <c r="F6" s="68"/>
    </row>
    <row r="7" spans="1:14" x14ac:dyDescent="0.2">
      <c r="A7" s="2"/>
      <c r="B7" s="2"/>
    </row>
    <row r="8" spans="1:14" ht="45.75" customHeight="1" x14ac:dyDescent="0.2">
      <c r="A8" s="69" t="s">
        <v>3</v>
      </c>
      <c r="B8" s="70"/>
      <c r="C8" s="53" t="s">
        <v>4</v>
      </c>
      <c r="D8" s="4" t="s">
        <v>68</v>
      </c>
      <c r="E8" s="4" t="s">
        <v>74</v>
      </c>
      <c r="F8" s="4" t="s">
        <v>75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776500</v>
      </c>
      <c r="E9" s="9">
        <f>SUM(D9/12*2)</f>
        <v>129416.66666666667</v>
      </c>
      <c r="F9" s="9">
        <v>109472</v>
      </c>
      <c r="G9" s="10">
        <f>F9/E9*100</f>
        <v>84.588795878943984</v>
      </c>
      <c r="H9" s="11">
        <f t="shared" ref="H9:H35" si="0">E9-F9</f>
        <v>19944.666666666672</v>
      </c>
    </row>
    <row r="10" spans="1:14" x14ac:dyDescent="0.2">
      <c r="A10" s="56" t="s">
        <v>8</v>
      </c>
      <c r="B10" s="57"/>
      <c r="C10" s="8">
        <v>213</v>
      </c>
      <c r="D10" s="9">
        <v>233800</v>
      </c>
      <c r="E10" s="9">
        <f t="shared" ref="E10:E35" si="1">SUM(D10/12*2)</f>
        <v>38966.666666666664</v>
      </c>
      <c r="F10" s="9">
        <v>33045</v>
      </c>
      <c r="G10" s="10">
        <f>F10/E10*100</f>
        <v>84.803250641573996</v>
      </c>
      <c r="H10" s="11">
        <f t="shared" si="0"/>
        <v>5921.6666666666642</v>
      </c>
    </row>
    <row r="11" spans="1:14" x14ac:dyDescent="0.2">
      <c r="A11" s="56" t="s">
        <v>9</v>
      </c>
      <c r="B11" s="57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40800</v>
      </c>
      <c r="E12" s="9">
        <f t="shared" si="1"/>
        <v>6800</v>
      </c>
      <c r="F12" s="17">
        <v>3054</v>
      </c>
      <c r="G12" s="10">
        <f>F12/E12*100</f>
        <v>44.911764705882348</v>
      </c>
      <c r="H12" s="11">
        <f t="shared" si="0"/>
        <v>3746</v>
      </c>
    </row>
    <row r="13" spans="1:14" x14ac:dyDescent="0.2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900</v>
      </c>
      <c r="G14" s="20"/>
      <c r="H14" s="11">
        <f>E14-F14</f>
        <v>-550</v>
      </c>
    </row>
    <row r="15" spans="1:14" x14ac:dyDescent="0.2">
      <c r="A15" s="14" t="s">
        <v>17</v>
      </c>
      <c r="B15" s="15"/>
      <c r="C15" s="19" t="s">
        <v>18</v>
      </c>
      <c r="D15" s="9">
        <v>53300</v>
      </c>
      <c r="E15" s="9">
        <f t="shared" si="1"/>
        <v>8883.3333333333339</v>
      </c>
      <c r="F15" s="9">
        <v>17900</v>
      </c>
      <c r="G15" s="10">
        <f t="shared" ref="G15:G20" si="2">F15/E15*100</f>
        <v>201.50093808630393</v>
      </c>
      <c r="H15" s="11">
        <f t="shared" ref="H15" si="3">E15-F15</f>
        <v>-9016.6666666666661</v>
      </c>
    </row>
    <row r="16" spans="1:14" x14ac:dyDescent="0.2">
      <c r="A16" s="56" t="s">
        <v>15</v>
      </c>
      <c r="B16" s="57"/>
      <c r="C16" s="19" t="s">
        <v>16</v>
      </c>
      <c r="D16" s="9">
        <v>23500</v>
      </c>
      <c r="E16" s="9">
        <f t="shared" si="1"/>
        <v>3916.6666666666665</v>
      </c>
      <c r="F16" s="9">
        <v>0</v>
      </c>
      <c r="G16" s="10">
        <f t="shared" si="2"/>
        <v>0</v>
      </c>
      <c r="H16" s="11">
        <f>E16-F16</f>
        <v>3916.6666666666665</v>
      </c>
    </row>
    <row r="17" spans="1:8" x14ac:dyDescent="0.2">
      <c r="A17" s="21" t="s">
        <v>72</v>
      </c>
      <c r="B17" s="22"/>
      <c r="C17" s="23">
        <v>224</v>
      </c>
      <c r="D17" s="24">
        <v>5000</v>
      </c>
      <c r="E17" s="9">
        <f t="shared" si="1"/>
        <v>833.33333333333337</v>
      </c>
      <c r="F17" s="24">
        <v>0</v>
      </c>
      <c r="G17" s="10">
        <f t="shared" si="2"/>
        <v>0</v>
      </c>
      <c r="H17" s="11">
        <f>E17-F17</f>
        <v>833.33333333333337</v>
      </c>
    </row>
    <row r="18" spans="1:8" x14ac:dyDescent="0.2">
      <c r="A18" s="21" t="s">
        <v>19</v>
      </c>
      <c r="B18" s="22"/>
      <c r="C18" s="23">
        <v>225</v>
      </c>
      <c r="D18" s="24">
        <v>9000</v>
      </c>
      <c r="E18" s="9">
        <f t="shared" si="1"/>
        <v>1500</v>
      </c>
      <c r="F18" s="24">
        <v>0</v>
      </c>
      <c r="G18" s="10">
        <f t="shared" si="2"/>
        <v>0</v>
      </c>
      <c r="H18" s="11">
        <f>E18-F18</f>
        <v>1500</v>
      </c>
    </row>
    <row r="19" spans="1:8" x14ac:dyDescent="0.2">
      <c r="A19" s="21" t="s">
        <v>20</v>
      </c>
      <c r="B19" s="22"/>
      <c r="C19" s="23">
        <v>226</v>
      </c>
      <c r="D19" s="24">
        <v>37300</v>
      </c>
      <c r="E19" s="9">
        <f t="shared" si="1"/>
        <v>6216.666666666667</v>
      </c>
      <c r="F19" s="24">
        <v>0</v>
      </c>
      <c r="G19" s="10">
        <f t="shared" si="2"/>
        <v>0</v>
      </c>
      <c r="H19" s="11">
        <f t="shared" si="0"/>
        <v>6216.666666666667</v>
      </c>
    </row>
    <row r="20" spans="1:8" x14ac:dyDescent="0.2">
      <c r="A20" s="21" t="s">
        <v>21</v>
      </c>
      <c r="B20" s="22"/>
      <c r="C20" s="18">
        <v>227</v>
      </c>
      <c r="D20" s="9">
        <v>5000</v>
      </c>
      <c r="E20" s="9">
        <f t="shared" si="1"/>
        <v>833.33333333333337</v>
      </c>
      <c r="F20" s="9"/>
      <c r="G20" s="10">
        <f t="shared" si="2"/>
        <v>0</v>
      </c>
      <c r="H20" s="11">
        <f t="shared" si="0"/>
        <v>833.33333333333337</v>
      </c>
    </row>
    <row r="21" spans="1:8" x14ac:dyDescent="0.2">
      <c r="A21" s="56" t="s">
        <v>23</v>
      </c>
      <c r="B21" s="57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si="0"/>
        <v>0</v>
      </c>
    </row>
    <row r="22" spans="1:8" ht="12" customHeight="1" x14ac:dyDescent="0.2">
      <c r="A22" s="71" t="s">
        <v>24</v>
      </c>
      <c r="B22" s="72"/>
      <c r="C22" s="25" t="s">
        <v>25</v>
      </c>
      <c r="D22" s="26">
        <v>68300</v>
      </c>
      <c r="E22" s="9">
        <f t="shared" si="1"/>
        <v>11383.333333333334</v>
      </c>
      <c r="F22" s="26">
        <v>19440</v>
      </c>
      <c r="G22" s="10">
        <f>SUM(F22/E22*100)</f>
        <v>170.77598828696924</v>
      </c>
      <c r="H22" s="11">
        <f t="shared" si="0"/>
        <v>-8056.6666666666661</v>
      </c>
    </row>
    <row r="23" spans="1:8" x14ac:dyDescent="0.2">
      <c r="A23" s="6" t="s">
        <v>26</v>
      </c>
      <c r="B23" s="7"/>
      <c r="C23" s="25">
        <v>346</v>
      </c>
      <c r="D23" s="26">
        <v>15700</v>
      </c>
      <c r="E23" s="9">
        <f t="shared" si="1"/>
        <v>2616.6666666666665</v>
      </c>
      <c r="F23" s="26"/>
      <c r="G23" s="10">
        <f>F23/E23*100</f>
        <v>0</v>
      </c>
      <c r="H23" s="11">
        <f t="shared" si="0"/>
        <v>2616.6666666666665</v>
      </c>
    </row>
    <row r="24" spans="1:8" ht="12" customHeight="1" x14ac:dyDescent="0.2">
      <c r="A24" s="71" t="s">
        <v>22</v>
      </c>
      <c r="B24" s="72"/>
      <c r="C24" s="25">
        <v>291</v>
      </c>
      <c r="D24" s="26">
        <v>7200</v>
      </c>
      <c r="E24" s="9">
        <f t="shared" si="1"/>
        <v>1200</v>
      </c>
      <c r="F24" s="26">
        <v>5505</v>
      </c>
      <c r="G24" s="10">
        <f>SUM(F24/E24*100)</f>
        <v>458.75000000000006</v>
      </c>
      <c r="H24" s="11">
        <f t="shared" si="0"/>
        <v>-4305</v>
      </c>
    </row>
    <row r="25" spans="1:8" x14ac:dyDescent="0.2">
      <c r="A25" s="21" t="s">
        <v>27</v>
      </c>
      <c r="B25" s="22"/>
      <c r="C25" s="27" t="s">
        <v>28</v>
      </c>
      <c r="D25" s="28">
        <v>500</v>
      </c>
      <c r="E25" s="9">
        <f t="shared" si="1"/>
        <v>83.333333333333329</v>
      </c>
      <c r="F25" s="28"/>
      <c r="G25" s="10"/>
      <c r="H25" s="11">
        <f>E25-F25</f>
        <v>83.333333333333329</v>
      </c>
    </row>
    <row r="26" spans="1:8" x14ac:dyDescent="0.2">
      <c r="A26" s="21" t="s">
        <v>29</v>
      </c>
      <c r="B26" s="22"/>
      <c r="C26" s="27" t="s">
        <v>30</v>
      </c>
      <c r="D26" s="28">
        <v>93800</v>
      </c>
      <c r="E26" s="9">
        <f t="shared" si="1"/>
        <v>15633.333333333334</v>
      </c>
      <c r="F26" s="28">
        <v>0</v>
      </c>
      <c r="G26" s="10">
        <f>F26/E26*100</f>
        <v>0</v>
      </c>
      <c r="H26" s="11">
        <f t="shared" si="0"/>
        <v>15633.333333333334</v>
      </c>
    </row>
    <row r="27" spans="1:8" x14ac:dyDescent="0.2">
      <c r="A27" s="73" t="s">
        <v>31</v>
      </c>
      <c r="B27" s="74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">
      <c r="A28" s="56" t="s">
        <v>33</v>
      </c>
      <c r="B28" s="57"/>
      <c r="C28" s="29" t="s">
        <v>34</v>
      </c>
      <c r="D28" s="9">
        <v>6000</v>
      </c>
      <c r="E28" s="9">
        <f t="shared" si="1"/>
        <v>1000</v>
      </c>
      <c r="F28" s="9"/>
      <c r="G28" s="10">
        <f>SUM(F28/E28*100)</f>
        <v>0</v>
      </c>
      <c r="H28" s="11">
        <f>E28-F28</f>
        <v>1000</v>
      </c>
    </row>
    <row r="29" spans="1:8" x14ac:dyDescent="0.2">
      <c r="A29" s="56" t="s">
        <v>35</v>
      </c>
      <c r="B29" s="57"/>
      <c r="C29" s="29" t="s">
        <v>36</v>
      </c>
      <c r="D29" s="9">
        <v>156600</v>
      </c>
      <c r="E29" s="9">
        <f t="shared" si="1"/>
        <v>26100</v>
      </c>
      <c r="F29" s="9">
        <v>30000</v>
      </c>
      <c r="G29" s="10">
        <f>SUM(F29/E29*100)</f>
        <v>114.94252873563218</v>
      </c>
      <c r="H29" s="11">
        <f>E29-F29</f>
        <v>-3900</v>
      </c>
    </row>
    <row r="30" spans="1:8" x14ac:dyDescent="0.2">
      <c r="A30" s="56" t="s">
        <v>33</v>
      </c>
      <c r="B30" s="57"/>
      <c r="C30" s="29" t="s">
        <v>37</v>
      </c>
      <c r="D30" s="9">
        <v>17300</v>
      </c>
      <c r="E30" s="9">
        <f t="shared" si="1"/>
        <v>2883.3333333333335</v>
      </c>
      <c r="F30" s="9"/>
      <c r="G30" s="10"/>
      <c r="H30" s="11">
        <f>E30-F30</f>
        <v>2883.3333333333335</v>
      </c>
    </row>
    <row r="31" spans="1:8" x14ac:dyDescent="0.2">
      <c r="A31" s="56" t="s">
        <v>38</v>
      </c>
      <c r="B31" s="57"/>
      <c r="C31" s="29" t="s">
        <v>39</v>
      </c>
      <c r="D31" s="9">
        <v>820000</v>
      </c>
      <c r="E31" s="9">
        <f t="shared" si="1"/>
        <v>136666.66666666666</v>
      </c>
      <c r="F31" s="9">
        <v>11827</v>
      </c>
      <c r="G31" s="10">
        <f>SUM(F31/E31*100)</f>
        <v>8.6539024390243906</v>
      </c>
      <c r="H31" s="11">
        <f t="shared" si="0"/>
        <v>124839.66666666666</v>
      </c>
    </row>
    <row r="32" spans="1:8" x14ac:dyDescent="0.2">
      <c r="A32" s="56" t="s">
        <v>40</v>
      </c>
      <c r="B32" s="57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 x14ac:dyDescent="0.2">
      <c r="A33" s="54" t="s">
        <v>42</v>
      </c>
      <c r="B33" s="55"/>
      <c r="C33" s="23"/>
      <c r="D33" s="28">
        <f>SUM(D9:D32)</f>
        <v>2371700</v>
      </c>
      <c r="E33" s="9">
        <f t="shared" si="1"/>
        <v>395283.33333333331</v>
      </c>
      <c r="F33" s="28">
        <f>SUM(F9:F32)</f>
        <v>231143</v>
      </c>
      <c r="G33" s="10">
        <f>F33/E33*100</f>
        <v>58.475270902728006</v>
      </c>
      <c r="H33" s="11">
        <f t="shared" si="0"/>
        <v>164140.33333333331</v>
      </c>
    </row>
    <row r="34" spans="1:8" x14ac:dyDescent="0.2">
      <c r="A34" s="51" t="s">
        <v>43</v>
      </c>
      <c r="B34" s="52"/>
      <c r="C34" s="8"/>
      <c r="D34" s="34">
        <v>613100</v>
      </c>
      <c r="E34" s="9">
        <f t="shared" si="1"/>
        <v>102183.33333333333</v>
      </c>
      <c r="F34" s="34">
        <v>86941</v>
      </c>
      <c r="G34" s="10">
        <f>F34/E34*100</f>
        <v>85.083346925460773</v>
      </c>
      <c r="H34" s="11">
        <f t="shared" si="0"/>
        <v>15242.333333333328</v>
      </c>
    </row>
    <row r="35" spans="1:8" x14ac:dyDescent="0.2">
      <c r="A35" s="65" t="s">
        <v>44</v>
      </c>
      <c r="B35" s="66"/>
      <c r="C35" s="35"/>
      <c r="D35" s="36">
        <v>664400</v>
      </c>
      <c r="E35" s="9">
        <f t="shared" si="1"/>
        <v>110733.33333333333</v>
      </c>
      <c r="F35" s="36">
        <v>102375</v>
      </c>
      <c r="G35" s="10">
        <f>F35/E35*100</f>
        <v>92.451836243226964</v>
      </c>
      <c r="H35" s="37">
        <f t="shared" si="0"/>
        <v>8358.3333333333285</v>
      </c>
    </row>
    <row r="37" spans="1:8" ht="27" customHeight="1" x14ac:dyDescent="0.2">
      <c r="A37" s="69" t="s">
        <v>45</v>
      </c>
      <c r="B37" s="70"/>
      <c r="C37" s="4" t="s">
        <v>69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">
      <c r="A38" s="38" t="s">
        <v>49</v>
      </c>
      <c r="B38" s="39"/>
      <c r="C38" s="28">
        <v>814700</v>
      </c>
      <c r="D38" s="34">
        <f>SUM(C38/12*2)</f>
        <v>135783.33333333334</v>
      </c>
      <c r="E38" s="28">
        <v>135783</v>
      </c>
      <c r="F38" s="28">
        <f t="shared" ref="F38:F43" si="4">SUM(E38/D38*100)</f>
        <v>99.999754510862886</v>
      </c>
      <c r="G38" s="40">
        <f>E38-D38</f>
        <v>-0.33333333334303461</v>
      </c>
      <c r="H38" s="41"/>
    </row>
    <row r="39" spans="1:8" ht="12.75" customHeight="1" x14ac:dyDescent="0.2">
      <c r="A39" s="65" t="s">
        <v>50</v>
      </c>
      <c r="B39" s="66"/>
      <c r="C39" s="28">
        <v>0</v>
      </c>
      <c r="D39" s="34">
        <f t="shared" ref="D39:D54" si="5">SUM(C39/12*2)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">
      <c r="A40" s="65" t="s">
        <v>51</v>
      </c>
      <c r="B40" s="66"/>
      <c r="C40" s="28">
        <v>93800</v>
      </c>
      <c r="D40" s="34">
        <f t="shared" si="5"/>
        <v>15633.333333333334</v>
      </c>
      <c r="E40" s="28">
        <v>0</v>
      </c>
      <c r="F40" s="28">
        <f t="shared" si="4"/>
        <v>0</v>
      </c>
      <c r="G40" s="40">
        <f t="shared" ref="G40:G56" si="6">SUM(E40-D40)</f>
        <v>-15633.333333333334</v>
      </c>
      <c r="H40" s="41"/>
    </row>
    <row r="41" spans="1:8" ht="12.75" customHeight="1" x14ac:dyDescent="0.2">
      <c r="A41" s="65" t="s">
        <v>52</v>
      </c>
      <c r="B41" s="66"/>
      <c r="C41" s="28">
        <v>156600</v>
      </c>
      <c r="D41" s="34">
        <f t="shared" si="5"/>
        <v>26100</v>
      </c>
      <c r="E41" s="28">
        <v>30000</v>
      </c>
      <c r="F41" s="28">
        <f t="shared" si="4"/>
        <v>114.94252873563218</v>
      </c>
      <c r="G41" s="40">
        <f>SUM(E41-D41)</f>
        <v>3900</v>
      </c>
      <c r="H41" s="41"/>
    </row>
    <row r="42" spans="1:8" ht="12.75" customHeight="1" x14ac:dyDescent="0.2">
      <c r="A42" s="65" t="s">
        <v>53</v>
      </c>
      <c r="B42" s="66"/>
      <c r="C42" s="28">
        <v>700000</v>
      </c>
      <c r="D42" s="34">
        <f t="shared" si="5"/>
        <v>116666.66666666667</v>
      </c>
      <c r="E42" s="28">
        <v>175000</v>
      </c>
      <c r="F42" s="28">
        <f t="shared" si="4"/>
        <v>150</v>
      </c>
      <c r="G42" s="40">
        <f t="shared" si="6"/>
        <v>58333.333333333328</v>
      </c>
      <c r="H42" s="41"/>
    </row>
    <row r="43" spans="1:8" ht="12.75" customHeight="1" x14ac:dyDescent="0.2">
      <c r="A43" s="65" t="s">
        <v>54</v>
      </c>
      <c r="B43" s="66"/>
      <c r="C43" s="28">
        <v>0</v>
      </c>
      <c r="D43" s="34">
        <f t="shared" si="5"/>
        <v>0</v>
      </c>
      <c r="E43" s="28">
        <v>0</v>
      </c>
      <c r="F43" s="28" t="e">
        <f t="shared" si="4"/>
        <v>#DIV/0!</v>
      </c>
      <c r="G43" s="40">
        <f>SUM(E43-D43)</f>
        <v>0</v>
      </c>
      <c r="H43" s="41"/>
    </row>
    <row r="44" spans="1:8" ht="12.75" customHeight="1" x14ac:dyDescent="0.2">
      <c r="A44" s="65" t="s">
        <v>55</v>
      </c>
      <c r="B44" s="66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">
      <c r="A45" s="65"/>
      <c r="B45" s="66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 x14ac:dyDescent="0.2">
      <c r="A46" s="51" t="s">
        <v>56</v>
      </c>
      <c r="B46" s="42"/>
      <c r="C46" s="34">
        <v>53100</v>
      </c>
      <c r="D46" s="34">
        <f t="shared" si="5"/>
        <v>8850</v>
      </c>
      <c r="E46" s="34">
        <v>7933</v>
      </c>
      <c r="F46" s="28">
        <f>E46/D46*100</f>
        <v>89.638418079096056</v>
      </c>
      <c r="G46" s="40">
        <f t="shared" si="6"/>
        <v>-917</v>
      </c>
      <c r="H46" s="40"/>
    </row>
    <row r="47" spans="1:8" ht="12.75" customHeight="1" x14ac:dyDescent="0.2">
      <c r="A47" s="43" t="s">
        <v>57</v>
      </c>
      <c r="B47" s="43"/>
      <c r="C47" s="34">
        <v>10000</v>
      </c>
      <c r="D47" s="34">
        <f t="shared" si="5"/>
        <v>1666.6666666666667</v>
      </c>
      <c r="E47" s="34">
        <v>5101</v>
      </c>
      <c r="F47" s="28"/>
      <c r="G47" s="40">
        <f t="shared" si="6"/>
        <v>3434.333333333333</v>
      </c>
      <c r="H47" s="40"/>
    </row>
    <row r="48" spans="1:8" ht="12.75" customHeight="1" x14ac:dyDescent="0.2">
      <c r="A48" s="65" t="s">
        <v>58</v>
      </c>
      <c r="B48" s="66"/>
      <c r="C48" s="34">
        <v>23900</v>
      </c>
      <c r="D48" s="34">
        <f t="shared" si="5"/>
        <v>3983.3333333333335</v>
      </c>
      <c r="E48" s="34">
        <v>1806</v>
      </c>
      <c r="F48" s="28">
        <f>E48/D48*100</f>
        <v>45.338912133891213</v>
      </c>
      <c r="G48" s="40">
        <f t="shared" si="6"/>
        <v>-2177.3333333333335</v>
      </c>
      <c r="H48" s="40"/>
    </row>
    <row r="49" spans="1:8" x14ac:dyDescent="0.2">
      <c r="A49" s="65" t="s">
        <v>59</v>
      </c>
      <c r="B49" s="66"/>
      <c r="C49" s="34">
        <v>40200</v>
      </c>
      <c r="D49" s="34">
        <f t="shared" si="5"/>
        <v>6700</v>
      </c>
      <c r="E49" s="34">
        <v>7979</v>
      </c>
      <c r="F49" s="28">
        <f>SUM(E49/D49*100)</f>
        <v>119.08955223880598</v>
      </c>
      <c r="G49" s="40">
        <f t="shared" si="6"/>
        <v>1279</v>
      </c>
      <c r="H49" s="40"/>
    </row>
    <row r="50" spans="1:8" ht="12.75" customHeight="1" x14ac:dyDescent="0.2">
      <c r="A50" s="65" t="s">
        <v>60</v>
      </c>
      <c r="B50" s="66"/>
      <c r="C50" s="34">
        <v>187300</v>
      </c>
      <c r="D50" s="34">
        <f t="shared" si="5"/>
        <v>31216.666666666668</v>
      </c>
      <c r="E50" s="34">
        <v>13110</v>
      </c>
      <c r="F50" s="28">
        <f>SUM(E50/D50*100)</f>
        <v>41.99679658302189</v>
      </c>
      <c r="G50" s="40">
        <f t="shared" si="6"/>
        <v>-18106.666666666668</v>
      </c>
      <c r="H50" s="40"/>
    </row>
    <row r="51" spans="1:8" ht="12.75" customHeight="1" x14ac:dyDescent="0.2">
      <c r="A51" s="65" t="s">
        <v>61</v>
      </c>
      <c r="B51" s="66"/>
      <c r="C51" s="34">
        <v>2100</v>
      </c>
      <c r="D51" s="34">
        <f t="shared" si="5"/>
        <v>350</v>
      </c>
      <c r="E51" s="34">
        <v>0</v>
      </c>
      <c r="F51" s="28"/>
      <c r="G51" s="40">
        <f t="shared" si="6"/>
        <v>-350</v>
      </c>
      <c r="H51" s="40"/>
    </row>
    <row r="52" spans="1:8" ht="12.75" customHeight="1" x14ac:dyDescent="0.2">
      <c r="A52" s="65" t="s">
        <v>70</v>
      </c>
      <c r="B52" s="66"/>
      <c r="C52" s="34">
        <v>20000</v>
      </c>
      <c r="D52" s="34">
        <f t="shared" si="5"/>
        <v>3333.3333333333335</v>
      </c>
      <c r="E52" s="34">
        <v>0</v>
      </c>
      <c r="F52" s="34"/>
      <c r="G52" s="40">
        <f t="shared" si="6"/>
        <v>-3333.3333333333335</v>
      </c>
      <c r="H52" s="40"/>
    </row>
    <row r="53" spans="1:8" ht="12.75" customHeight="1" x14ac:dyDescent="0.2">
      <c r="A53" s="65" t="s">
        <v>62</v>
      </c>
      <c r="B53" s="66"/>
      <c r="C53" s="34">
        <v>40000</v>
      </c>
      <c r="D53" s="34">
        <f t="shared" si="5"/>
        <v>6666.666666666667</v>
      </c>
      <c r="E53" s="34">
        <v>0</v>
      </c>
      <c r="F53" s="34"/>
      <c r="G53" s="40">
        <f t="shared" ref="G53" si="7">SUM(E53-D53)</f>
        <v>-6666.666666666667</v>
      </c>
      <c r="H53" s="40"/>
    </row>
    <row r="54" spans="1:8" ht="12.75" customHeight="1" x14ac:dyDescent="0.2">
      <c r="A54" s="65" t="s">
        <v>71</v>
      </c>
      <c r="B54" s="66"/>
      <c r="C54" s="34">
        <v>230000</v>
      </c>
      <c r="D54" s="34">
        <f t="shared" si="5"/>
        <v>38333.333333333336</v>
      </c>
      <c r="E54" s="34">
        <v>0</v>
      </c>
      <c r="F54" s="34"/>
      <c r="G54" s="40">
        <f t="shared" si="6"/>
        <v>-38333.333333333336</v>
      </c>
      <c r="H54" s="40"/>
    </row>
    <row r="55" spans="1:8" x14ac:dyDescent="0.2">
      <c r="A55" s="65" t="s">
        <v>63</v>
      </c>
      <c r="B55" s="66"/>
      <c r="C55" s="34">
        <f>SUM(C46:C54)</f>
        <v>606600</v>
      </c>
      <c r="D55" s="34">
        <f>SUM(D46:D54)</f>
        <v>101100</v>
      </c>
      <c r="E55" s="34">
        <f>SUM(E46:E54)</f>
        <v>35929</v>
      </c>
      <c r="F55" s="44">
        <f>SUM(E55/D55*100)</f>
        <v>35.538081107814044</v>
      </c>
      <c r="G55" s="40">
        <f t="shared" si="6"/>
        <v>-65171</v>
      </c>
      <c r="H55" s="40"/>
    </row>
    <row r="56" spans="1:8" x14ac:dyDescent="0.2">
      <c r="A56" s="45" t="s">
        <v>64</v>
      </c>
      <c r="B56" s="46"/>
      <c r="C56" s="34">
        <f>SUM(C38,C55,C40,C41,C42,C43,C39,C45,C44)</f>
        <v>2371700</v>
      </c>
      <c r="D56" s="34">
        <f>SUM(D38+D39+D40+D41+D42+D55+D43+D44+D45)</f>
        <v>395283.33333333337</v>
      </c>
      <c r="E56" s="34">
        <f>SUM(E38+E39+E40+E41+E42+E55+E43+E44+E45)</f>
        <v>376712</v>
      </c>
      <c r="F56" s="34">
        <f>E56/D56*100</f>
        <v>95.301766665261198</v>
      </c>
      <c r="G56" s="40">
        <f t="shared" si="6"/>
        <v>-18571.333333333372</v>
      </c>
      <c r="H56" s="40"/>
    </row>
    <row r="58" spans="1:8" ht="12.75" customHeight="1" x14ac:dyDescent="0.2"/>
    <row r="59" spans="1:8" x14ac:dyDescent="0.2">
      <c r="E59" s="75"/>
      <c r="F59" s="75"/>
    </row>
    <row r="60" spans="1:8" ht="12.75" customHeight="1" x14ac:dyDescent="0.2"/>
    <row r="61" spans="1:8" ht="12.75" customHeight="1" x14ac:dyDescent="0.2"/>
  </sheetData>
  <mergeCells count="25">
    <mergeCell ref="E59:F59"/>
    <mergeCell ref="A50:B50"/>
    <mergeCell ref="A51:B51"/>
    <mergeCell ref="A52:B52"/>
    <mergeCell ref="A53:B53"/>
    <mergeCell ref="A54:B54"/>
    <mergeCell ref="A55:B55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>
      <selection activeCell="F36" sqref="F36"/>
    </sheetView>
  </sheetViews>
  <sheetFormatPr defaultRowHeight="12.75" x14ac:dyDescent="0.2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67" t="s">
        <v>1</v>
      </c>
      <c r="C4" s="67"/>
      <c r="D4" s="67"/>
      <c r="E4" s="67"/>
      <c r="F4" s="67"/>
      <c r="G4" s="67"/>
      <c r="H4" s="67"/>
    </row>
    <row r="5" spans="1:14" x14ac:dyDescent="0.2">
      <c r="B5" s="67" t="s">
        <v>2</v>
      </c>
      <c r="C5" s="67"/>
      <c r="D5" s="67"/>
      <c r="E5" s="67"/>
      <c r="F5" s="67"/>
    </row>
    <row r="6" spans="1:14" x14ac:dyDescent="0.2">
      <c r="C6" s="68" t="s">
        <v>76</v>
      </c>
      <c r="D6" s="68"/>
      <c r="E6" s="68"/>
      <c r="F6" s="68"/>
    </row>
    <row r="7" spans="1:14" x14ac:dyDescent="0.2">
      <c r="A7" s="2"/>
      <c r="B7" s="2"/>
    </row>
    <row r="8" spans="1:14" ht="45.75" customHeight="1" x14ac:dyDescent="0.2">
      <c r="A8" s="69" t="s">
        <v>3</v>
      </c>
      <c r="B8" s="70"/>
      <c r="C8" s="60" t="s">
        <v>4</v>
      </c>
      <c r="D8" s="4" t="s">
        <v>68</v>
      </c>
      <c r="E8" s="4" t="s">
        <v>77</v>
      </c>
      <c r="F8" s="4" t="s">
        <v>75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776500</v>
      </c>
      <c r="E9" s="9">
        <f>SUM(D9/12*3)</f>
        <v>194125</v>
      </c>
      <c r="F9" s="9">
        <v>176482</v>
      </c>
      <c r="G9" s="10">
        <f>F9/E9*100</f>
        <v>90.911526078557628</v>
      </c>
      <c r="H9" s="11">
        <f t="shared" ref="H9:H35" si="0">E9-F9</f>
        <v>17643</v>
      </c>
    </row>
    <row r="10" spans="1:14" x14ac:dyDescent="0.2">
      <c r="A10" s="63" t="s">
        <v>8</v>
      </c>
      <c r="B10" s="64"/>
      <c r="C10" s="8">
        <v>213</v>
      </c>
      <c r="D10" s="9">
        <v>233800</v>
      </c>
      <c r="E10" s="9">
        <f t="shared" ref="E10:E35" si="1">SUM(D10/12*3)</f>
        <v>58450</v>
      </c>
      <c r="F10" s="9">
        <v>57522</v>
      </c>
      <c r="G10" s="10">
        <f>F10/E10*100</f>
        <v>98.412318220701451</v>
      </c>
      <c r="H10" s="11">
        <f t="shared" si="0"/>
        <v>928</v>
      </c>
    </row>
    <row r="11" spans="1:14" x14ac:dyDescent="0.2">
      <c r="A11" s="63" t="s">
        <v>9</v>
      </c>
      <c r="B11" s="64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40800</v>
      </c>
      <c r="E12" s="9">
        <f t="shared" si="1"/>
        <v>10200</v>
      </c>
      <c r="F12" s="17">
        <v>5860</v>
      </c>
      <c r="G12" s="10">
        <f>F12/E12*100</f>
        <v>57.450980392156858</v>
      </c>
      <c r="H12" s="11">
        <f t="shared" si="0"/>
        <v>4340</v>
      </c>
    </row>
    <row r="13" spans="1:14" x14ac:dyDescent="0.2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>
        <v>900</v>
      </c>
      <c r="G14" s="20"/>
      <c r="H14" s="11">
        <f>E14-F14</f>
        <v>-375</v>
      </c>
    </row>
    <row r="15" spans="1:14" x14ac:dyDescent="0.2">
      <c r="A15" s="14" t="s">
        <v>17</v>
      </c>
      <c r="B15" s="15"/>
      <c r="C15" s="19" t="s">
        <v>18</v>
      </c>
      <c r="D15" s="9">
        <v>53300</v>
      </c>
      <c r="E15" s="9">
        <f t="shared" si="1"/>
        <v>13325</v>
      </c>
      <c r="F15" s="9">
        <v>23400</v>
      </c>
      <c r="G15" s="10">
        <f t="shared" ref="G15:G20" si="2">F15/E15*100</f>
        <v>175.60975609756099</v>
      </c>
      <c r="H15" s="11">
        <f t="shared" ref="H15" si="3">E15-F15</f>
        <v>-10075</v>
      </c>
    </row>
    <row r="16" spans="1:14" x14ac:dyDescent="0.2">
      <c r="A16" s="63" t="s">
        <v>15</v>
      </c>
      <c r="B16" s="64"/>
      <c r="C16" s="19" t="s">
        <v>16</v>
      </c>
      <c r="D16" s="9">
        <v>23500</v>
      </c>
      <c r="E16" s="9">
        <f t="shared" si="1"/>
        <v>5875</v>
      </c>
      <c r="F16" s="9">
        <v>83</v>
      </c>
      <c r="G16" s="10">
        <f t="shared" si="2"/>
        <v>1.4127659574468086</v>
      </c>
      <c r="H16" s="11">
        <f>E16-F16</f>
        <v>5792</v>
      </c>
    </row>
    <row r="17" spans="1:8" x14ac:dyDescent="0.2">
      <c r="A17" s="21" t="s">
        <v>72</v>
      </c>
      <c r="B17" s="22"/>
      <c r="C17" s="23">
        <v>224</v>
      </c>
      <c r="D17" s="24">
        <v>5000</v>
      </c>
      <c r="E17" s="9">
        <f t="shared" si="1"/>
        <v>1250</v>
      </c>
      <c r="F17" s="24">
        <v>0</v>
      </c>
      <c r="G17" s="10">
        <f t="shared" si="2"/>
        <v>0</v>
      </c>
      <c r="H17" s="11">
        <f>E17-F17</f>
        <v>1250</v>
      </c>
    </row>
    <row r="18" spans="1:8" x14ac:dyDescent="0.2">
      <c r="A18" s="21" t="s">
        <v>19</v>
      </c>
      <c r="B18" s="22"/>
      <c r="C18" s="23">
        <v>225</v>
      </c>
      <c r="D18" s="24">
        <v>9000</v>
      </c>
      <c r="E18" s="9">
        <f t="shared" si="1"/>
        <v>2250</v>
      </c>
      <c r="F18" s="24">
        <v>0</v>
      </c>
      <c r="G18" s="10">
        <f t="shared" si="2"/>
        <v>0</v>
      </c>
      <c r="H18" s="11">
        <f>E18-F18</f>
        <v>2250</v>
      </c>
    </row>
    <row r="19" spans="1:8" x14ac:dyDescent="0.2">
      <c r="A19" s="21" t="s">
        <v>20</v>
      </c>
      <c r="B19" s="22"/>
      <c r="C19" s="23">
        <v>226</v>
      </c>
      <c r="D19" s="24">
        <v>37300</v>
      </c>
      <c r="E19" s="9">
        <f t="shared" si="1"/>
        <v>9325</v>
      </c>
      <c r="F19" s="24">
        <v>0</v>
      </c>
      <c r="G19" s="10">
        <f t="shared" si="2"/>
        <v>0</v>
      </c>
      <c r="H19" s="11">
        <f t="shared" si="0"/>
        <v>9325</v>
      </c>
    </row>
    <row r="20" spans="1:8" x14ac:dyDescent="0.2">
      <c r="A20" s="21" t="s">
        <v>21</v>
      </c>
      <c r="B20" s="22"/>
      <c r="C20" s="18">
        <v>227</v>
      </c>
      <c r="D20" s="9">
        <v>5000</v>
      </c>
      <c r="E20" s="9">
        <f t="shared" si="1"/>
        <v>1250</v>
      </c>
      <c r="F20" s="9"/>
      <c r="G20" s="10">
        <f t="shared" si="2"/>
        <v>0</v>
      </c>
      <c r="H20" s="11">
        <f t="shared" si="0"/>
        <v>1250</v>
      </c>
    </row>
    <row r="21" spans="1:8" x14ac:dyDescent="0.2">
      <c r="A21" s="63" t="s">
        <v>23</v>
      </c>
      <c r="B21" s="64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si="0"/>
        <v>0</v>
      </c>
    </row>
    <row r="22" spans="1:8" ht="12" customHeight="1" x14ac:dyDescent="0.2">
      <c r="A22" s="71" t="s">
        <v>24</v>
      </c>
      <c r="B22" s="72"/>
      <c r="C22" s="25" t="s">
        <v>25</v>
      </c>
      <c r="D22" s="26">
        <v>68300</v>
      </c>
      <c r="E22" s="9">
        <f t="shared" si="1"/>
        <v>17075</v>
      </c>
      <c r="F22" s="26">
        <v>24276</v>
      </c>
      <c r="G22" s="10">
        <f>SUM(F22/E22*100)</f>
        <v>142.1727672035139</v>
      </c>
      <c r="H22" s="11">
        <f t="shared" si="0"/>
        <v>-7201</v>
      </c>
    </row>
    <row r="23" spans="1:8" x14ac:dyDescent="0.2">
      <c r="A23" s="6" t="s">
        <v>26</v>
      </c>
      <c r="B23" s="7"/>
      <c r="C23" s="25">
        <v>346</v>
      </c>
      <c r="D23" s="26">
        <v>15700</v>
      </c>
      <c r="E23" s="9">
        <f t="shared" si="1"/>
        <v>3925</v>
      </c>
      <c r="F23" s="26"/>
      <c r="G23" s="10">
        <f>F23/E23*100</f>
        <v>0</v>
      </c>
      <c r="H23" s="11">
        <f t="shared" si="0"/>
        <v>3925</v>
      </c>
    </row>
    <row r="24" spans="1:8" ht="12" customHeight="1" x14ac:dyDescent="0.2">
      <c r="A24" s="71" t="s">
        <v>22</v>
      </c>
      <c r="B24" s="72"/>
      <c r="C24" s="25">
        <v>291</v>
      </c>
      <c r="D24" s="26">
        <v>7200</v>
      </c>
      <c r="E24" s="9">
        <f t="shared" si="1"/>
        <v>1800</v>
      </c>
      <c r="F24" s="26">
        <v>5505</v>
      </c>
      <c r="G24" s="10">
        <f>SUM(F24/E24*100)</f>
        <v>305.83333333333331</v>
      </c>
      <c r="H24" s="11">
        <f t="shared" si="0"/>
        <v>-3705</v>
      </c>
    </row>
    <row r="25" spans="1:8" x14ac:dyDescent="0.2">
      <c r="A25" s="21" t="s">
        <v>27</v>
      </c>
      <c r="B25" s="22"/>
      <c r="C25" s="27" t="s">
        <v>28</v>
      </c>
      <c r="D25" s="28">
        <v>500</v>
      </c>
      <c r="E25" s="9">
        <f t="shared" si="1"/>
        <v>125</v>
      </c>
      <c r="F25" s="28"/>
      <c r="G25" s="10"/>
      <c r="H25" s="11">
        <f>E25-F25</f>
        <v>125</v>
      </c>
    </row>
    <row r="26" spans="1:8" x14ac:dyDescent="0.2">
      <c r="A26" s="21" t="s">
        <v>29</v>
      </c>
      <c r="B26" s="22"/>
      <c r="C26" s="27" t="s">
        <v>30</v>
      </c>
      <c r="D26" s="28">
        <v>93800</v>
      </c>
      <c r="E26" s="9">
        <f t="shared" si="1"/>
        <v>23450</v>
      </c>
      <c r="F26" s="28">
        <v>19788</v>
      </c>
      <c r="G26" s="10">
        <f>F26/E26*100</f>
        <v>84.383795309168448</v>
      </c>
      <c r="H26" s="11">
        <f t="shared" si="0"/>
        <v>3662</v>
      </c>
    </row>
    <row r="27" spans="1:8" x14ac:dyDescent="0.2">
      <c r="A27" s="73" t="s">
        <v>31</v>
      </c>
      <c r="B27" s="74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">
      <c r="A28" s="63" t="s">
        <v>33</v>
      </c>
      <c r="B28" s="64"/>
      <c r="C28" s="29" t="s">
        <v>34</v>
      </c>
      <c r="D28" s="9">
        <v>6000</v>
      </c>
      <c r="E28" s="9">
        <f t="shared" si="1"/>
        <v>1500</v>
      </c>
      <c r="F28" s="9"/>
      <c r="G28" s="10">
        <f>SUM(F28/E28*100)</f>
        <v>0</v>
      </c>
      <c r="H28" s="11">
        <f>E28-F28</f>
        <v>1500</v>
      </c>
    </row>
    <row r="29" spans="1:8" x14ac:dyDescent="0.2">
      <c r="A29" s="63" t="s">
        <v>35</v>
      </c>
      <c r="B29" s="64"/>
      <c r="C29" s="29" t="s">
        <v>36</v>
      </c>
      <c r="D29" s="9">
        <v>156600</v>
      </c>
      <c r="E29" s="9">
        <f t="shared" si="1"/>
        <v>39150</v>
      </c>
      <c r="F29" s="9">
        <v>35180</v>
      </c>
      <c r="G29" s="10">
        <f>SUM(F29/E29*100)</f>
        <v>89.859514687100898</v>
      </c>
      <c r="H29" s="11">
        <f>E29-F29</f>
        <v>3970</v>
      </c>
    </row>
    <row r="30" spans="1:8" x14ac:dyDescent="0.2">
      <c r="A30" s="63" t="s">
        <v>33</v>
      </c>
      <c r="B30" s="64"/>
      <c r="C30" s="29" t="s">
        <v>37</v>
      </c>
      <c r="D30" s="9">
        <v>17300</v>
      </c>
      <c r="E30" s="9">
        <f t="shared" si="1"/>
        <v>4325</v>
      </c>
      <c r="F30" s="9"/>
      <c r="G30" s="10"/>
      <c r="H30" s="11">
        <f>E30-F30</f>
        <v>4325</v>
      </c>
    </row>
    <row r="31" spans="1:8" x14ac:dyDescent="0.2">
      <c r="A31" s="63" t="s">
        <v>38</v>
      </c>
      <c r="B31" s="64"/>
      <c r="C31" s="29" t="s">
        <v>39</v>
      </c>
      <c r="D31" s="9">
        <v>520000</v>
      </c>
      <c r="E31" s="9">
        <f t="shared" si="1"/>
        <v>130000</v>
      </c>
      <c r="F31" s="9">
        <v>16768</v>
      </c>
      <c r="G31" s="10">
        <f>SUM(F31/E31*100)</f>
        <v>12.89846153846154</v>
      </c>
      <c r="H31" s="11">
        <f t="shared" si="0"/>
        <v>113232</v>
      </c>
    </row>
    <row r="32" spans="1:8" x14ac:dyDescent="0.2">
      <c r="A32" s="63" t="s">
        <v>40</v>
      </c>
      <c r="B32" s="64"/>
      <c r="C32" s="29" t="s">
        <v>41</v>
      </c>
      <c r="D32" s="9">
        <v>300000</v>
      </c>
      <c r="E32" s="9">
        <f t="shared" si="1"/>
        <v>75000</v>
      </c>
      <c r="F32" s="9"/>
      <c r="G32" s="10">
        <f>SUM(F32/E32*100)</f>
        <v>0</v>
      </c>
      <c r="H32" s="11">
        <f t="shared" si="0"/>
        <v>75000</v>
      </c>
    </row>
    <row r="33" spans="1:8" ht="12.75" customHeight="1" x14ac:dyDescent="0.2">
      <c r="A33" s="61" t="s">
        <v>42</v>
      </c>
      <c r="B33" s="62"/>
      <c r="C33" s="23"/>
      <c r="D33" s="28">
        <f>SUM(D9:D32)</f>
        <v>2371700</v>
      </c>
      <c r="E33" s="9">
        <f t="shared" si="1"/>
        <v>592925</v>
      </c>
      <c r="F33" s="28">
        <f>SUM(F9:F32)</f>
        <v>365764</v>
      </c>
      <c r="G33" s="10">
        <f>F33/E33*100</f>
        <v>61.688071847198209</v>
      </c>
      <c r="H33" s="11">
        <f t="shared" si="0"/>
        <v>227161</v>
      </c>
    </row>
    <row r="34" spans="1:8" x14ac:dyDescent="0.2">
      <c r="A34" s="58" t="s">
        <v>43</v>
      </c>
      <c r="B34" s="59"/>
      <c r="C34" s="8"/>
      <c r="D34" s="34">
        <v>613100</v>
      </c>
      <c r="E34" s="9">
        <f t="shared" si="1"/>
        <v>153275</v>
      </c>
      <c r="F34" s="34">
        <v>141524</v>
      </c>
      <c r="G34" s="10">
        <f>F34/E34*100</f>
        <v>92.333387701843094</v>
      </c>
      <c r="H34" s="11">
        <f t="shared" si="0"/>
        <v>11751</v>
      </c>
    </row>
    <row r="35" spans="1:8" x14ac:dyDescent="0.2">
      <c r="A35" s="65" t="s">
        <v>44</v>
      </c>
      <c r="B35" s="66"/>
      <c r="C35" s="35"/>
      <c r="D35" s="36">
        <v>664400</v>
      </c>
      <c r="E35" s="9">
        <f t="shared" si="1"/>
        <v>166100</v>
      </c>
      <c r="F35" s="36">
        <v>152505</v>
      </c>
      <c r="G35" s="10">
        <f>F35/E35*100</f>
        <v>91.815171583383503</v>
      </c>
      <c r="H35" s="37">
        <f t="shared" si="0"/>
        <v>13595</v>
      </c>
    </row>
    <row r="37" spans="1:8" ht="27" customHeight="1" x14ac:dyDescent="0.2">
      <c r="A37" s="69" t="s">
        <v>45</v>
      </c>
      <c r="B37" s="70"/>
      <c r="C37" s="4" t="s">
        <v>69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">
      <c r="A38" s="38" t="s">
        <v>49</v>
      </c>
      <c r="B38" s="39"/>
      <c r="C38" s="28">
        <v>814700</v>
      </c>
      <c r="D38" s="34">
        <f>SUM(C38/12*3)</f>
        <v>203675</v>
      </c>
      <c r="E38" s="28">
        <v>135783</v>
      </c>
      <c r="F38" s="28">
        <f t="shared" ref="F38:F42" si="4">SUM(E38/D38*100)</f>
        <v>66.666503007241928</v>
      </c>
      <c r="G38" s="40">
        <f>E38-D38</f>
        <v>-67892</v>
      </c>
      <c r="H38" s="41"/>
    </row>
    <row r="39" spans="1:8" ht="12.75" customHeight="1" x14ac:dyDescent="0.2">
      <c r="A39" s="65" t="s">
        <v>50</v>
      </c>
      <c r="B39" s="66"/>
      <c r="C39" s="28">
        <v>0</v>
      </c>
      <c r="D39" s="34">
        <f t="shared" ref="D39:D54" si="5">SUM(C39/12*3)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">
      <c r="A40" s="65" t="s">
        <v>51</v>
      </c>
      <c r="B40" s="66"/>
      <c r="C40" s="28">
        <v>93800</v>
      </c>
      <c r="D40" s="34">
        <f t="shared" si="5"/>
        <v>23450</v>
      </c>
      <c r="E40" s="28">
        <v>23450</v>
      </c>
      <c r="F40" s="28">
        <f t="shared" si="4"/>
        <v>100</v>
      </c>
      <c r="G40" s="40">
        <f t="shared" ref="G40:G56" si="6">SUM(E40-D40)</f>
        <v>0</v>
      </c>
      <c r="H40" s="41"/>
    </row>
    <row r="41" spans="1:8" ht="12.75" customHeight="1" x14ac:dyDescent="0.2">
      <c r="A41" s="65" t="s">
        <v>52</v>
      </c>
      <c r="B41" s="66"/>
      <c r="C41" s="28">
        <v>156600</v>
      </c>
      <c r="D41" s="34">
        <f t="shared" si="5"/>
        <v>39150</v>
      </c>
      <c r="E41" s="28">
        <v>70000</v>
      </c>
      <c r="F41" s="28">
        <f t="shared" si="4"/>
        <v>178.79948914431674</v>
      </c>
      <c r="G41" s="40">
        <f>SUM(E41-D41)</f>
        <v>30850</v>
      </c>
      <c r="H41" s="41"/>
    </row>
    <row r="42" spans="1:8" ht="12.75" customHeight="1" x14ac:dyDescent="0.2">
      <c r="A42" s="65" t="s">
        <v>53</v>
      </c>
      <c r="B42" s="66"/>
      <c r="C42" s="28">
        <v>700000</v>
      </c>
      <c r="D42" s="34">
        <f t="shared" si="5"/>
        <v>175000</v>
      </c>
      <c r="E42" s="28">
        <v>175000</v>
      </c>
      <c r="F42" s="28">
        <f t="shared" si="4"/>
        <v>100</v>
      </c>
      <c r="G42" s="40">
        <f t="shared" si="6"/>
        <v>0</v>
      </c>
      <c r="H42" s="41"/>
    </row>
    <row r="43" spans="1:8" ht="12.75" customHeight="1" x14ac:dyDescent="0.2">
      <c r="A43" s="65" t="s">
        <v>78</v>
      </c>
      <c r="B43" s="66"/>
      <c r="C43" s="28">
        <v>0</v>
      </c>
      <c r="D43" s="34">
        <f t="shared" si="5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">
      <c r="A44" s="65" t="s">
        <v>55</v>
      </c>
      <c r="B44" s="66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">
      <c r="A45" s="65"/>
      <c r="B45" s="66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 x14ac:dyDescent="0.2">
      <c r="A46" s="58" t="s">
        <v>56</v>
      </c>
      <c r="B46" s="42"/>
      <c r="C46" s="34">
        <v>53100</v>
      </c>
      <c r="D46" s="34">
        <f t="shared" si="5"/>
        <v>13275</v>
      </c>
      <c r="E46" s="34">
        <v>10664</v>
      </c>
      <c r="F46" s="28">
        <f>E46/D46*100</f>
        <v>80.331450094161966</v>
      </c>
      <c r="G46" s="40">
        <f t="shared" si="6"/>
        <v>-2611</v>
      </c>
      <c r="H46" s="40"/>
    </row>
    <row r="47" spans="1:8" ht="12.75" customHeight="1" x14ac:dyDescent="0.2">
      <c r="A47" s="43" t="s">
        <v>57</v>
      </c>
      <c r="B47" s="43"/>
      <c r="C47" s="34">
        <v>10000</v>
      </c>
      <c r="D47" s="34">
        <f t="shared" si="5"/>
        <v>2500</v>
      </c>
      <c r="E47" s="34">
        <v>5100</v>
      </c>
      <c r="F47" s="28"/>
      <c r="G47" s="40">
        <f t="shared" si="6"/>
        <v>2600</v>
      </c>
      <c r="H47" s="40"/>
    </row>
    <row r="48" spans="1:8" ht="12.75" customHeight="1" x14ac:dyDescent="0.2">
      <c r="A48" s="65" t="s">
        <v>58</v>
      </c>
      <c r="B48" s="66"/>
      <c r="C48" s="34">
        <v>23900</v>
      </c>
      <c r="D48" s="34">
        <f t="shared" si="5"/>
        <v>5975</v>
      </c>
      <c r="E48" s="34">
        <v>1836</v>
      </c>
      <c r="F48" s="28">
        <f>E48/D48*100</f>
        <v>30.728033472803347</v>
      </c>
      <c r="G48" s="40">
        <f t="shared" si="6"/>
        <v>-4139</v>
      </c>
      <c r="H48" s="40"/>
    </row>
    <row r="49" spans="1:8" x14ac:dyDescent="0.2">
      <c r="A49" s="65" t="s">
        <v>59</v>
      </c>
      <c r="B49" s="66"/>
      <c r="C49" s="34">
        <v>40200</v>
      </c>
      <c r="D49" s="34">
        <f t="shared" si="5"/>
        <v>10050</v>
      </c>
      <c r="E49" s="34">
        <v>7979</v>
      </c>
      <c r="F49" s="28">
        <f>SUM(E49/D49*100)</f>
        <v>79.393034825870643</v>
      </c>
      <c r="G49" s="40">
        <f t="shared" si="6"/>
        <v>-2071</v>
      </c>
      <c r="H49" s="40"/>
    </row>
    <row r="50" spans="1:8" ht="12.75" customHeight="1" x14ac:dyDescent="0.2">
      <c r="A50" s="65" t="s">
        <v>60</v>
      </c>
      <c r="B50" s="66"/>
      <c r="C50" s="34">
        <v>187300</v>
      </c>
      <c r="D50" s="34">
        <f t="shared" si="5"/>
        <v>46825</v>
      </c>
      <c r="E50" s="34">
        <v>17754</v>
      </c>
      <c r="F50" s="28">
        <f>SUM(E50/D50*100)</f>
        <v>37.915643352909775</v>
      </c>
      <c r="G50" s="40">
        <f t="shared" si="6"/>
        <v>-29071</v>
      </c>
      <c r="H50" s="40"/>
    </row>
    <row r="51" spans="1:8" ht="12.75" customHeight="1" x14ac:dyDescent="0.2">
      <c r="A51" s="65" t="s">
        <v>61</v>
      </c>
      <c r="B51" s="66"/>
      <c r="C51" s="34">
        <v>2100</v>
      </c>
      <c r="D51" s="34">
        <f t="shared" si="5"/>
        <v>525</v>
      </c>
      <c r="E51" s="34">
        <v>0</v>
      </c>
      <c r="F51" s="28"/>
      <c r="G51" s="40">
        <f t="shared" si="6"/>
        <v>-525</v>
      </c>
      <c r="H51" s="40"/>
    </row>
    <row r="52" spans="1:8" ht="12.75" customHeight="1" x14ac:dyDescent="0.2">
      <c r="A52" s="65" t="s">
        <v>70</v>
      </c>
      <c r="B52" s="66"/>
      <c r="C52" s="34">
        <v>20000</v>
      </c>
      <c r="D52" s="34">
        <f t="shared" si="5"/>
        <v>5000</v>
      </c>
      <c r="E52" s="34">
        <v>0</v>
      </c>
      <c r="F52" s="34"/>
      <c r="G52" s="40">
        <f t="shared" si="6"/>
        <v>-5000</v>
      </c>
      <c r="H52" s="40"/>
    </row>
    <row r="53" spans="1:8" ht="12.75" customHeight="1" x14ac:dyDescent="0.2">
      <c r="A53" s="65" t="s">
        <v>62</v>
      </c>
      <c r="B53" s="66"/>
      <c r="C53" s="34">
        <v>40000</v>
      </c>
      <c r="D53" s="34">
        <f t="shared" si="5"/>
        <v>10000</v>
      </c>
      <c r="E53" s="34">
        <v>0</v>
      </c>
      <c r="F53" s="34"/>
      <c r="G53" s="40">
        <f t="shared" ref="G53" si="7">SUM(E53-D53)</f>
        <v>-10000</v>
      </c>
      <c r="H53" s="40"/>
    </row>
    <row r="54" spans="1:8" ht="12.75" customHeight="1" x14ac:dyDescent="0.2">
      <c r="A54" s="65" t="s">
        <v>71</v>
      </c>
      <c r="B54" s="66"/>
      <c r="C54" s="34">
        <v>230000</v>
      </c>
      <c r="D54" s="34">
        <f t="shared" si="5"/>
        <v>57500</v>
      </c>
      <c r="E54" s="34">
        <v>0</v>
      </c>
      <c r="F54" s="34"/>
      <c r="G54" s="40">
        <f t="shared" si="6"/>
        <v>-57500</v>
      </c>
      <c r="H54" s="40"/>
    </row>
    <row r="55" spans="1:8" x14ac:dyDescent="0.2">
      <c r="A55" s="65" t="s">
        <v>63</v>
      </c>
      <c r="B55" s="66"/>
      <c r="C55" s="34">
        <f>SUM(C46:C54)</f>
        <v>606600</v>
      </c>
      <c r="D55" s="34">
        <f>SUM(D46:D54)</f>
        <v>151650</v>
      </c>
      <c r="E55" s="34">
        <f>SUM(E46:E54)</f>
        <v>43333</v>
      </c>
      <c r="F55" s="44">
        <f>SUM(E55/D55*100)</f>
        <v>28.574348829541705</v>
      </c>
      <c r="G55" s="40">
        <f t="shared" si="6"/>
        <v>-108317</v>
      </c>
      <c r="H55" s="40"/>
    </row>
    <row r="56" spans="1:8" x14ac:dyDescent="0.2">
      <c r="A56" s="45" t="s">
        <v>64</v>
      </c>
      <c r="B56" s="46"/>
      <c r="C56" s="34">
        <f>SUM(C38,C55,C40,C41,C42,C43,C39,C45,C44)</f>
        <v>2371700</v>
      </c>
      <c r="D56" s="34">
        <f>SUM(D38+D39+D40+D41+D42+D55+D43+D44+D45)</f>
        <v>592925</v>
      </c>
      <c r="E56" s="34">
        <f>SUM(E38+E39+E40+E41+E42+E55+E43+E44+E45)</f>
        <v>447566</v>
      </c>
      <c r="F56" s="34">
        <f>E56/D56*100</f>
        <v>75.48442045789939</v>
      </c>
      <c r="G56" s="40">
        <f t="shared" si="6"/>
        <v>-145359</v>
      </c>
      <c r="H56" s="40"/>
    </row>
    <row r="58" spans="1:8" ht="12.75" customHeight="1" x14ac:dyDescent="0.2"/>
    <row r="59" spans="1:8" x14ac:dyDescent="0.2">
      <c r="E59" s="75"/>
      <c r="F59" s="75"/>
    </row>
    <row r="60" spans="1:8" ht="12.75" customHeight="1" x14ac:dyDescent="0.2"/>
    <row r="61" spans="1:8" ht="12.75" customHeight="1" x14ac:dyDescent="0.2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59:F59"/>
    <mergeCell ref="A50:B50"/>
    <mergeCell ref="A51:B51"/>
    <mergeCell ref="A52:B52"/>
    <mergeCell ref="A53:B53"/>
    <mergeCell ref="A54:B54"/>
    <mergeCell ref="A55:B55"/>
  </mergeCells>
  <pageMargins left="0.74803149606299213" right="0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Яуш</vt:lpstr>
      <vt:lpstr>Яуш (2)</vt:lpstr>
      <vt:lpstr>Яуш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2019-03-07T05:31:11Z</cp:lastPrinted>
  <dcterms:created xsi:type="dcterms:W3CDTF">2019-03-07T05:23:20Z</dcterms:created>
  <dcterms:modified xsi:type="dcterms:W3CDTF">2021-03-16T08:31:55Z</dcterms:modified>
</cp:coreProperties>
</file>